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ai\Desktop\共有_治験\●治験八王子書式・手引き等\201807依頼者用配布書式\201807依頼者用新規申請時書式\依頼者用新規申請書類\契約書\契約書　202004～　新病院長\"/>
    </mc:Choice>
  </mc:AlternateContent>
  <bookViews>
    <workbookView xWindow="0" yWindow="0" windowWidth="19320" windowHeight="9750" activeTab="1"/>
  </bookViews>
  <sheets>
    <sheet name="別表1" sheetId="1" r:id="rId1"/>
    <sheet name="別表2" sheetId="2" r:id="rId2"/>
  </sheets>
  <externalReferences>
    <externalReference r:id="rId3"/>
  </externalReferences>
  <definedNames>
    <definedName name="_xlnm.Print_Area" localSheetId="0">別表1!$B$1:$AK$56</definedName>
    <definedName name="_xlnm.Print_Area" localSheetId="1">別表2!$B$1:$AK$99</definedName>
    <definedName name="対応数1" localSheetId="1">別表2!#REF!</definedName>
    <definedName name="対応数1">'[1]別表2 (3)'!$T$86:$T$92</definedName>
    <definedName name="対応数2" localSheetId="1">別表2!#REF!</definedName>
    <definedName name="対応数2">'[1]別表2 (3)'!$T$93:$T$95</definedName>
  </definedNames>
  <calcPr calcId="162913"/>
</workbook>
</file>

<file path=xl/calcChain.xml><?xml version="1.0" encoding="utf-8"?>
<calcChain xmlns="http://schemas.openxmlformats.org/spreadsheetml/2006/main">
  <c r="W27" i="1" l="1"/>
  <c r="P13" i="2" l="1"/>
  <c r="B69" i="2" l="1"/>
  <c r="U68" i="2"/>
  <c r="AF64" i="2"/>
  <c r="AA64" i="2"/>
  <c r="Z64" i="2"/>
  <c r="H66" i="2" s="1"/>
  <c r="AF63" i="2"/>
  <c r="H57" i="2"/>
  <c r="Z55" i="2"/>
  <c r="N55" i="2"/>
  <c r="H55" i="2"/>
  <c r="AH14" i="2"/>
  <c r="H37" i="1"/>
  <c r="Z37" i="1" s="1"/>
  <c r="W32" i="1"/>
  <c r="T32" i="1"/>
  <c r="N32" i="1"/>
  <c r="AG31" i="1"/>
  <c r="AC31" i="1"/>
  <c r="AC29" i="1"/>
  <c r="W29" i="1"/>
  <c r="T29" i="1"/>
  <c r="AC27" i="1"/>
  <c r="AG26" i="1"/>
  <c r="AC26" i="1"/>
  <c r="T25" i="1"/>
  <c r="AH14" i="1"/>
  <c r="P13" i="1"/>
  <c r="N64" i="2" l="1"/>
  <c r="H64" i="2"/>
  <c r="T64" i="2"/>
  <c r="AD37" i="1"/>
</calcChain>
</file>

<file path=xl/sharedStrings.xml><?xml version="1.0" encoding="utf-8"?>
<sst xmlns="http://schemas.openxmlformats.org/spreadsheetml/2006/main" count="209" uniqueCount="153">
  <si>
    <t>作成日</t>
    <rPh sb="0" eb="3">
      <t>サクセイビ</t>
    </rPh>
    <phoneticPr fontId="1"/>
  </si>
  <si>
    <t>整理番号</t>
    <rPh sb="0" eb="2">
      <t>セイリ</t>
    </rPh>
    <rPh sb="2" eb="4">
      <t>バンゴウ</t>
    </rPh>
    <phoneticPr fontId="1"/>
  </si>
  <si>
    <t>区分</t>
    <rPh sb="0" eb="2">
      <t>クブン</t>
    </rPh>
    <phoneticPr fontId="1"/>
  </si>
  <si>
    <t>☑</t>
  </si>
  <si>
    <t>治験</t>
    <rPh sb="0" eb="2">
      <t>チケン</t>
    </rPh>
    <phoneticPr fontId="1"/>
  </si>
  <si>
    <t>□</t>
  </si>
  <si>
    <t>製造販売後臨床試験</t>
    <phoneticPr fontId="1"/>
  </si>
  <si>
    <t>医薬品</t>
    <rPh sb="0" eb="3">
      <t>イヤクヒン</t>
    </rPh>
    <phoneticPr fontId="1"/>
  </si>
  <si>
    <t>医療機器</t>
    <rPh sb="0" eb="2">
      <t>イリョウ</t>
    </rPh>
    <rPh sb="2" eb="4">
      <t>キキ</t>
    </rPh>
    <phoneticPr fontId="1"/>
  </si>
  <si>
    <t>委託研究費及び病院管理費、
治験コーディネーターに係る費用</t>
    <rPh sb="0" eb="2">
      <t>イタク</t>
    </rPh>
    <rPh sb="2" eb="5">
      <t>ケンキュウヒ</t>
    </rPh>
    <rPh sb="5" eb="6">
      <t>オヨ</t>
    </rPh>
    <rPh sb="7" eb="9">
      <t>ビョウイン</t>
    </rPh>
    <rPh sb="9" eb="12">
      <t>カンリヒ</t>
    </rPh>
    <rPh sb="14" eb="16">
      <t>チケン</t>
    </rPh>
    <rPh sb="25" eb="26">
      <t>カカ</t>
    </rPh>
    <rPh sb="27" eb="29">
      <t>ヒヨウ</t>
    </rPh>
    <phoneticPr fontId="1"/>
  </si>
  <si>
    <t>(</t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</si>
  <si>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</si>
  <si>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</si>
  <si>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）</t>
    <phoneticPr fontId="1"/>
  </si>
  <si>
    <t>本表は</t>
    <rPh sb="0" eb="1">
      <t>ホン</t>
    </rPh>
    <rPh sb="1" eb="2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</si>
  <si>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</si>
  <si>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</si>
  <si>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</si>
  <si>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締結の「臨床試験費用に関する覚書」(様式別紙18)別表1改訂版</t>
    <phoneticPr fontId="1"/>
  </si>
  <si>
    <t>被験薬の化学名
又は識別記号</t>
    <phoneticPr fontId="1"/>
  </si>
  <si>
    <t>治験実施計画書番号</t>
    <phoneticPr fontId="1"/>
  </si>
  <si>
    <t>治験課題名</t>
    <phoneticPr fontId="1"/>
  </si>
  <si>
    <t>委託研究費及び病院管理費</t>
    <rPh sb="0" eb="2">
      <t>イタク</t>
    </rPh>
    <rPh sb="2" eb="5">
      <t>ケンキュウヒ</t>
    </rPh>
    <rPh sb="5" eb="6">
      <t>オヨ</t>
    </rPh>
    <rPh sb="7" eb="9">
      <t>ビョウイン</t>
    </rPh>
    <rPh sb="9" eb="11">
      <t>カンリ</t>
    </rPh>
    <rPh sb="11" eb="12">
      <t>ヒ</t>
    </rPh>
    <phoneticPr fontId="1"/>
  </si>
  <si>
    <t>名称</t>
    <phoneticPr fontId="1"/>
  </si>
  <si>
    <t>「日本私立医科大学協会ポイント表」に基づく
ポイント数Ⓐ</t>
    <phoneticPr fontId="1"/>
  </si>
  <si>
    <r>
      <t xml:space="preserve">1ポイントあたりの金額
または
脱落症例費の割合
</t>
    </r>
    <r>
      <rPr>
        <sz val="8"/>
        <color indexed="8"/>
        <rFont val="メイリオ"/>
        <family val="3"/>
        <charset val="128"/>
      </rPr>
      <t>0.00~1.00（小数点第2位まで）</t>
    </r>
    <r>
      <rPr>
        <sz val="11"/>
        <color theme="1"/>
        <rFont val="メイリオ"/>
        <family val="3"/>
        <charset val="128"/>
      </rPr>
      <t xml:space="preserve">
Ⓑ</t>
    </r>
    <rPh sb="16" eb="18">
      <t>ダツラク</t>
    </rPh>
    <rPh sb="18" eb="20">
      <t>ショウレイ</t>
    </rPh>
    <rPh sb="20" eb="21">
      <t>ヒ</t>
    </rPh>
    <rPh sb="22" eb="24">
      <t>ワリアイ</t>
    </rPh>
    <rPh sb="35" eb="38">
      <t>ショウスウテン</t>
    </rPh>
    <rPh sb="38" eb="39">
      <t>ダイ</t>
    </rPh>
    <rPh sb="40" eb="41">
      <t>イ</t>
    </rPh>
    <phoneticPr fontId="1"/>
  </si>
  <si>
    <t>Ⓓの算出式</t>
    <rPh sb="2" eb="4">
      <t>サンシュツ</t>
    </rPh>
    <rPh sb="4" eb="5">
      <t>シキ</t>
    </rPh>
    <phoneticPr fontId="1"/>
  </si>
  <si>
    <r>
      <rPr>
        <sz val="10.5"/>
        <color theme="1"/>
        <rFont val="メイリオ"/>
        <family val="3"/>
        <charset val="128"/>
      </rPr>
      <t>1実施症例あたりの研究費</t>
    </r>
    <r>
      <rPr>
        <sz val="11"/>
        <color theme="1"/>
        <rFont val="メイリオ"/>
        <family val="3"/>
        <charset val="128"/>
      </rPr>
      <t xml:space="preserve">
または
病院管理費</t>
    </r>
    <r>
      <rPr>
        <vertAlign val="superscript"/>
        <sz val="11"/>
        <color theme="1"/>
        <rFont val="メイリオ"/>
        <family val="3"/>
        <charset val="128"/>
      </rPr>
      <t>1)</t>
    </r>
    <r>
      <rPr>
        <sz val="11"/>
        <color theme="1"/>
        <rFont val="メイリオ"/>
        <family val="3"/>
        <charset val="128"/>
      </rPr>
      <t xml:space="preserve">
（消費税別）Ⓓ</t>
    </r>
    <rPh sb="1" eb="3">
      <t>ジッシ</t>
    </rPh>
    <rPh sb="17" eb="19">
      <t>ビョウイン</t>
    </rPh>
    <rPh sb="19" eb="21">
      <t>カンリ</t>
    </rPh>
    <rPh sb="26" eb="28">
      <t>ショウヒ</t>
    </rPh>
    <rPh sb="28" eb="30">
      <t>ゼイベツ</t>
    </rPh>
    <phoneticPr fontId="1"/>
  </si>
  <si>
    <r>
      <t xml:space="preserve">継続試験
</t>
    </r>
    <r>
      <rPr>
        <sz val="8"/>
        <color theme="1"/>
        <rFont val="メイリオ"/>
        <family val="3"/>
        <charset val="128"/>
      </rPr>
      <t>該当の場合のみ</t>
    </r>
    <rPh sb="0" eb="2">
      <t>ケイゾク</t>
    </rPh>
    <rPh sb="2" eb="4">
      <t>シケン</t>
    </rPh>
    <rPh sb="5" eb="7">
      <t>ガイトウ</t>
    </rPh>
    <rPh sb="8" eb="10">
      <t>バアイ</t>
    </rPh>
    <phoneticPr fontId="1"/>
  </si>
  <si>
    <t>委託研究費（実施症例)①</t>
    <rPh sb="0" eb="2">
      <t>イタク</t>
    </rPh>
    <rPh sb="2" eb="5">
      <t>ケンキュウヒ</t>
    </rPh>
    <rPh sb="6" eb="8">
      <t>ジッシ</t>
    </rPh>
    <rPh sb="8" eb="10">
      <t>ショウレイ</t>
    </rPh>
    <phoneticPr fontId="1"/>
  </si>
  <si>
    <t>Ⓐ×Ⓑ</t>
    <phoneticPr fontId="1"/>
  </si>
  <si>
    <t>全症例が先行試験より移行する別プロトコル試験</t>
    <rPh sb="0" eb="1">
      <t>ゼン</t>
    </rPh>
    <rPh sb="1" eb="3">
      <t>ショウレイ</t>
    </rPh>
    <rPh sb="14" eb="15">
      <t>ベツ</t>
    </rPh>
    <rPh sb="20" eb="22">
      <t>シケン</t>
    </rPh>
    <phoneticPr fontId="1"/>
  </si>
  <si>
    <t>□</t>
    <phoneticPr fontId="1"/>
  </si>
  <si>
    <t>同一プロトコルで治験より移行の製造販売後臨床試験</t>
    <rPh sb="0" eb="2">
      <t>ドウイツ</t>
    </rPh>
    <rPh sb="8" eb="10">
      <t>チケン</t>
    </rPh>
    <rPh sb="12" eb="14">
      <t>イコウ</t>
    </rPh>
    <rPh sb="15" eb="17">
      <t>セイゾウ</t>
    </rPh>
    <rPh sb="17" eb="19">
      <t>ハンバイ</t>
    </rPh>
    <rPh sb="19" eb="20">
      <t>ゴ</t>
    </rPh>
    <rPh sb="20" eb="22">
      <t>リンショウ</t>
    </rPh>
    <rPh sb="22" eb="24">
      <t>シケン</t>
    </rPh>
    <phoneticPr fontId="1"/>
  </si>
  <si>
    <t>委託研究費（脱落症例）</t>
    <phoneticPr fontId="1"/>
  </si>
  <si>
    <t>(①のⒹ額)×Ⓑ</t>
    <rPh sb="4" eb="5">
      <t>ガク</t>
    </rPh>
    <phoneticPr fontId="1"/>
  </si>
  <si>
    <t>治験コーディネーターに係る費用</t>
    <rPh sb="0" eb="2">
      <t>チケン</t>
    </rPh>
    <rPh sb="11" eb="12">
      <t>カカ</t>
    </rPh>
    <rPh sb="13" eb="15">
      <t>ヒヨウ</t>
    </rPh>
    <phoneticPr fontId="1"/>
  </si>
  <si>
    <t>「日本私立医科大学協会ポイント表」に基づく
ポイント数
Ⓐ</t>
    <phoneticPr fontId="1"/>
  </si>
  <si>
    <r>
      <rPr>
        <sz val="10"/>
        <color indexed="8"/>
        <rFont val="メイリオ"/>
        <family val="3"/>
        <charset val="128"/>
      </rPr>
      <t>1ポイントあたりの金額
または
月額基本料</t>
    </r>
    <r>
      <rPr>
        <sz val="11"/>
        <color theme="1"/>
        <rFont val="メイリオ"/>
        <family val="3"/>
        <charset val="128"/>
      </rPr>
      <t xml:space="preserve">
Ⓑ</t>
    </r>
    <rPh sb="16" eb="18">
      <t>ゲツガク</t>
    </rPh>
    <rPh sb="18" eb="21">
      <t>キホンリョウ</t>
    </rPh>
    <phoneticPr fontId="1"/>
  </si>
  <si>
    <t>Ⓒの算出式</t>
    <rPh sb="2" eb="4">
      <t>サンシュツ</t>
    </rPh>
    <rPh sb="4" eb="5">
      <t>シキ</t>
    </rPh>
    <phoneticPr fontId="1"/>
  </si>
  <si>
    <t>1実施症例あたりの費用
または
月額基本料
（消費税別）
Ⓒ</t>
    <rPh sb="1" eb="3">
      <t>ジッシ</t>
    </rPh>
    <rPh sb="3" eb="5">
      <t>ショウレイ</t>
    </rPh>
    <rPh sb="9" eb="11">
      <t>ヒヨウ</t>
    </rPh>
    <rPh sb="16" eb="18">
      <t>ゲツガク</t>
    </rPh>
    <rPh sb="18" eb="21">
      <t>キホンリョウ</t>
    </rPh>
    <rPh sb="23" eb="25">
      <t>ショウヒ</t>
    </rPh>
    <rPh sb="25" eb="27">
      <t>ゼイベツ</t>
    </rPh>
    <phoneticPr fontId="1"/>
  </si>
  <si>
    <t>備考</t>
    <rPh sb="0" eb="2">
      <t>ビコウ</t>
    </rPh>
    <phoneticPr fontId="1"/>
  </si>
  <si>
    <t>症例実施費</t>
    <rPh sb="0" eb="2">
      <t>ショウレイ</t>
    </rPh>
    <rPh sb="2" eb="4">
      <t>ジッシ</t>
    </rPh>
    <rPh sb="4" eb="5">
      <t>ヒ</t>
    </rPh>
    <phoneticPr fontId="1"/>
  </si>
  <si>
    <r>
      <rPr>
        <sz val="11"/>
        <color theme="1"/>
        <rFont val="メイリオ"/>
        <family val="3"/>
        <charset val="128"/>
      </rPr>
      <t>症例実施費</t>
    </r>
    <r>
      <rPr>
        <sz val="10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[Ⓐ×Ⓑ]</t>
    </r>
    <rPh sb="0" eb="2">
      <t>ショウレイ</t>
    </rPh>
    <rPh sb="2" eb="4">
      <t>ジッシ</t>
    </rPh>
    <rPh sb="4" eb="5">
      <t>ヒ</t>
    </rPh>
    <phoneticPr fontId="1"/>
  </si>
  <si>
    <t>西暦</t>
    <rPh sb="0" eb="2">
      <t>セイレキ</t>
    </rPh>
    <phoneticPr fontId="1"/>
  </si>
  <si>
    <t>甲</t>
    <rPh sb="0" eb="1">
      <t>コウ</t>
    </rPh>
    <phoneticPr fontId="1"/>
  </si>
  <si>
    <t>病院長</t>
    <rPh sb="0" eb="3">
      <t>ビョウインチョウ</t>
    </rPh>
    <phoneticPr fontId="1"/>
  </si>
  <si>
    <t>㊞</t>
    <phoneticPr fontId="1"/>
  </si>
  <si>
    <t>乙</t>
    <rPh sb="0" eb="1">
      <t>オツ</t>
    </rPh>
    <phoneticPr fontId="1"/>
  </si>
  <si>
    <t>製造販売後臨床試験</t>
    <phoneticPr fontId="1"/>
  </si>
  <si>
    <t>モニタリング及び監査・審査に係る費用、
被験者負担軽減費及びその他の費用等</t>
    <rPh sb="6" eb="7">
      <t>オヨ</t>
    </rPh>
    <rPh sb="8" eb="10">
      <t>カンサ</t>
    </rPh>
    <rPh sb="11" eb="13">
      <t>シンサ</t>
    </rPh>
    <rPh sb="14" eb="15">
      <t>カカ</t>
    </rPh>
    <rPh sb="16" eb="18">
      <t>ヒヨウ</t>
    </rPh>
    <rPh sb="20" eb="23">
      <t>ヒケンシャ</t>
    </rPh>
    <rPh sb="23" eb="25">
      <t>フタン</t>
    </rPh>
    <rPh sb="25" eb="27">
      <t>ケイゲン</t>
    </rPh>
    <rPh sb="27" eb="28">
      <t>ヒ</t>
    </rPh>
    <rPh sb="28" eb="29">
      <t>オヨ</t>
    </rPh>
    <rPh sb="32" eb="33">
      <t>タ</t>
    </rPh>
    <rPh sb="34" eb="36">
      <t>ヒヨウ</t>
    </rPh>
    <rPh sb="36" eb="37">
      <t>ナド</t>
    </rPh>
    <phoneticPr fontId="1"/>
  </si>
  <si>
    <t>(</t>
    <phoneticPr fontId="1"/>
  </si>
  <si>
    <t>被験薬の化学名
又は識別記号</t>
    <phoneticPr fontId="1"/>
  </si>
  <si>
    <t>治験実施計画書番号</t>
    <phoneticPr fontId="1"/>
  </si>
  <si>
    <t>治験課題名</t>
    <phoneticPr fontId="1"/>
  </si>
  <si>
    <t>モニタリング及び監査に係る経費</t>
    <rPh sb="6" eb="7">
      <t>オヨ</t>
    </rPh>
    <rPh sb="8" eb="10">
      <t>カンサ</t>
    </rPh>
    <rPh sb="11" eb="12">
      <t>カカ</t>
    </rPh>
    <rPh sb="13" eb="15">
      <t>ケイヒ</t>
    </rPh>
    <phoneticPr fontId="1"/>
  </si>
  <si>
    <t>名称</t>
    <phoneticPr fontId="1"/>
  </si>
  <si>
    <t>時間単価</t>
    <rPh sb="0" eb="2">
      <t>ジカン</t>
    </rPh>
    <rPh sb="2" eb="4">
      <t>タンカ</t>
    </rPh>
    <phoneticPr fontId="1"/>
  </si>
  <si>
    <t>実施費又は
アカウント発行料Ⓐ</t>
    <rPh sb="0" eb="2">
      <t>ジッシ</t>
    </rPh>
    <rPh sb="2" eb="3">
      <t>ヒ</t>
    </rPh>
    <rPh sb="3" eb="4">
      <t>マタ</t>
    </rPh>
    <rPh sb="11" eb="13">
      <t>ハッコウ</t>
    </rPh>
    <rPh sb="13" eb="14">
      <t>リョウ</t>
    </rPh>
    <phoneticPr fontId="1"/>
  </si>
  <si>
    <t>管理費Ⓑ
[Ⓐ×0.35]</t>
    <rPh sb="0" eb="3">
      <t>カンリヒ</t>
    </rPh>
    <phoneticPr fontId="1"/>
  </si>
  <si>
    <t>間接費Ⓒ
[(Ⓐ+Ⓑ)×0.3]</t>
    <rPh sb="0" eb="2">
      <t>カンセツ</t>
    </rPh>
    <rPh sb="2" eb="3">
      <t>ヒ</t>
    </rPh>
    <phoneticPr fontId="1"/>
  </si>
  <si>
    <t>請求額
(消費税別)</t>
    <rPh sb="0" eb="2">
      <t>セイキュウ</t>
    </rPh>
    <rPh sb="2" eb="3">
      <t>ガク</t>
    </rPh>
    <phoneticPr fontId="1"/>
  </si>
  <si>
    <t>モニタリング実施費用</t>
    <phoneticPr fontId="1"/>
  </si>
  <si>
    <t>\10,000×実施時間</t>
    <rPh sb="8" eb="10">
      <t>ジッシ</t>
    </rPh>
    <rPh sb="10" eb="12">
      <t>ジカン</t>
    </rPh>
    <phoneticPr fontId="1"/>
  </si>
  <si>
    <t>－</t>
    <phoneticPr fontId="1"/>
  </si>
  <si>
    <t>－</t>
    <phoneticPr fontId="1"/>
  </si>
  <si>
    <t>監査実施費用</t>
    <rPh sb="0" eb="2">
      <t>カンサ</t>
    </rPh>
    <rPh sb="2" eb="4">
      <t>ジッシ</t>
    </rPh>
    <rPh sb="4" eb="6">
      <t>ヒヨウ</t>
    </rPh>
    <phoneticPr fontId="1"/>
  </si>
  <si>
    <t>\10,000×実施時間</t>
    <phoneticPr fontId="1"/>
  </si>
  <si>
    <t>－</t>
    <phoneticPr fontId="1"/>
  </si>
  <si>
    <t>病院情報システム
閲覧アカウント発行料</t>
    <rPh sb="0" eb="2">
      <t>ビョウイン</t>
    </rPh>
    <rPh sb="2" eb="4">
      <t>ジョウホウ</t>
    </rPh>
    <rPh sb="9" eb="11">
      <t>エツラン</t>
    </rPh>
    <rPh sb="16" eb="18">
      <t>ハッコウ</t>
    </rPh>
    <rPh sb="18" eb="19">
      <t>リョウ</t>
    </rPh>
    <phoneticPr fontId="1"/>
  </si>
  <si>
    <t>1アカウント1実施分</t>
    <rPh sb="7" eb="9">
      <t>ジッシ</t>
    </rPh>
    <rPh sb="9" eb="10">
      <t>ブン</t>
    </rPh>
    <phoneticPr fontId="1"/>
  </si>
  <si>
    <t>治験審査に係る費用</t>
    <rPh sb="0" eb="2">
      <t>チケン</t>
    </rPh>
    <rPh sb="2" eb="4">
      <t>シンサ</t>
    </rPh>
    <rPh sb="5" eb="6">
      <t>カカ</t>
    </rPh>
    <rPh sb="7" eb="9">
      <t>ヒヨウ</t>
    </rPh>
    <phoneticPr fontId="1"/>
  </si>
  <si>
    <t>名称</t>
    <phoneticPr fontId="1"/>
  </si>
  <si>
    <t>Ⓐ</t>
    <phoneticPr fontId="1"/>
  </si>
  <si>
    <t>管理費Ⓑ</t>
    <rPh sb="0" eb="3">
      <t>カンリヒ</t>
    </rPh>
    <phoneticPr fontId="1"/>
  </si>
  <si>
    <t>請求額
(消費税別)</t>
    <phoneticPr fontId="1"/>
  </si>
  <si>
    <t>定例委員会審査費</t>
  </si>
  <si>
    <t>事前閲覧のない(当日)資料に関する定例委員会審査費</t>
    <rPh sb="0" eb="2">
      <t>ジゼン</t>
    </rPh>
    <rPh sb="2" eb="4">
      <t>エツラン</t>
    </rPh>
    <rPh sb="8" eb="10">
      <t>トウジツ</t>
    </rPh>
    <rPh sb="11" eb="13">
      <t>シリョウ</t>
    </rPh>
    <rPh sb="14" eb="15">
      <t>カン</t>
    </rPh>
    <phoneticPr fontId="1"/>
  </si>
  <si>
    <t>迅速審査費</t>
    <phoneticPr fontId="1"/>
  </si>
  <si>
    <t>実施の適否の審査</t>
    <phoneticPr fontId="1"/>
  </si>
  <si>
    <t>新規試験</t>
    <rPh sb="0" eb="2">
      <t>シンキ</t>
    </rPh>
    <rPh sb="2" eb="4">
      <t>シケン</t>
    </rPh>
    <phoneticPr fontId="1"/>
  </si>
  <si>
    <t>申請経費に含まれる。</t>
    <rPh sb="0" eb="2">
      <t>シンセイ</t>
    </rPh>
    <rPh sb="2" eb="4">
      <t>ケイヒ</t>
    </rPh>
    <rPh sb="5" eb="6">
      <t>フク</t>
    </rPh>
    <phoneticPr fontId="1"/>
  </si>
  <si>
    <t>治験から製造販売後臨床試験への移行試験</t>
    <phoneticPr fontId="1"/>
  </si>
  <si>
    <t>継続の適否の審査</t>
    <phoneticPr fontId="1"/>
  </si>
  <si>
    <t>重篤な有害事象に関する審査</t>
    <phoneticPr fontId="1"/>
  </si>
  <si>
    <t>１審査分まとめて
\10,000</t>
    <rPh sb="1" eb="3">
      <t>シンサ</t>
    </rPh>
    <rPh sb="3" eb="4">
      <t>ブン</t>
    </rPh>
    <phoneticPr fontId="1"/>
  </si>
  <si>
    <t>１審査分まとめて
\10,000</t>
    <phoneticPr fontId="1"/>
  </si>
  <si>
    <t>１審査分まとめて
\１0,000</t>
    <phoneticPr fontId="1"/>
  </si>
  <si>
    <t>安全性情報等に関する審査</t>
    <phoneticPr fontId="1"/>
  </si>
  <si>
    <t>緊急回避の逸脱に関する審査</t>
    <phoneticPr fontId="1"/>
  </si>
  <si>
    <t>GCP第31条の継続審査</t>
    <phoneticPr fontId="1"/>
  </si>
  <si>
    <t>継続適否に関するその他の審査</t>
    <rPh sb="0" eb="2">
      <t>ケイゾク</t>
    </rPh>
    <rPh sb="2" eb="4">
      <t>テキヒ</t>
    </rPh>
    <rPh sb="5" eb="6">
      <t>カン</t>
    </rPh>
    <rPh sb="10" eb="11">
      <t>タ</t>
    </rPh>
    <rPh sb="12" eb="14">
      <t>シンサ</t>
    </rPh>
    <phoneticPr fontId="1"/>
  </si>
  <si>
    <t>変更に関する審査</t>
    <phoneticPr fontId="1"/>
  </si>
  <si>
    <t>その他の審査</t>
    <phoneticPr fontId="1"/>
  </si>
  <si>
    <t>治験検討会議等の際に支払われる指導料及び旅費・日当</t>
    <rPh sb="0" eb="2">
      <t>チケン</t>
    </rPh>
    <rPh sb="2" eb="4">
      <t>ケントウ</t>
    </rPh>
    <rPh sb="4" eb="7">
      <t>カイギナド</t>
    </rPh>
    <rPh sb="8" eb="9">
      <t>サイ</t>
    </rPh>
    <rPh sb="10" eb="12">
      <t>シハラ</t>
    </rPh>
    <rPh sb="15" eb="17">
      <t>シドウ</t>
    </rPh>
    <rPh sb="17" eb="18">
      <t>リョウ</t>
    </rPh>
    <rPh sb="18" eb="19">
      <t>オヨ</t>
    </rPh>
    <rPh sb="20" eb="22">
      <t>リョヒ</t>
    </rPh>
    <rPh sb="23" eb="25">
      <t>ニットウ</t>
    </rPh>
    <phoneticPr fontId="1"/>
  </si>
  <si>
    <t>教授
1名当たりⒶ</t>
    <rPh sb="0" eb="2">
      <t>キョウジュ</t>
    </rPh>
    <rPh sb="4" eb="5">
      <t>メイ</t>
    </rPh>
    <rPh sb="5" eb="6">
      <t>ア</t>
    </rPh>
    <phoneticPr fontId="1"/>
  </si>
  <si>
    <t>准教授
1名当たりⒷ</t>
    <rPh sb="0" eb="1">
      <t>ジュン</t>
    </rPh>
    <rPh sb="1" eb="3">
      <t>キョウジュ</t>
    </rPh>
    <rPh sb="5" eb="6">
      <t>メイ</t>
    </rPh>
    <rPh sb="6" eb="7">
      <t>ア</t>
    </rPh>
    <phoneticPr fontId="1"/>
  </si>
  <si>
    <t>ⒶⒷ以外の担当者
1名当たりⒸ</t>
    <rPh sb="2" eb="4">
      <t>イガイ</t>
    </rPh>
    <rPh sb="5" eb="8">
      <t>タントウシャ</t>
    </rPh>
    <rPh sb="10" eb="11">
      <t>メイ</t>
    </rPh>
    <rPh sb="11" eb="12">
      <t>ア</t>
    </rPh>
    <phoneticPr fontId="1"/>
  </si>
  <si>
    <r>
      <t xml:space="preserve">請求額
</t>
    </r>
    <r>
      <rPr>
        <sz val="11"/>
        <color indexed="8"/>
        <rFont val="メイリオ"/>
        <family val="3"/>
        <charset val="128"/>
      </rPr>
      <t>(消費税別)</t>
    </r>
    <rPh sb="0" eb="2">
      <t>セイキュウ</t>
    </rPh>
    <rPh sb="2" eb="3">
      <t>ガク</t>
    </rPh>
    <rPh sb="5" eb="8">
      <t>ショウヒゼイ</t>
    </rPh>
    <rPh sb="8" eb="9">
      <t>ベツ</t>
    </rPh>
    <phoneticPr fontId="1"/>
  </si>
  <si>
    <t>指導料</t>
    <rPh sb="0" eb="2">
      <t>シドウ</t>
    </rPh>
    <rPh sb="2" eb="3">
      <t>リョウ</t>
    </rPh>
    <phoneticPr fontId="1"/>
  </si>
  <si>
    <t>(Ⓐ×人数)＋(Ⓑ×人数)＋(Ⓒ×人数)</t>
    <rPh sb="3" eb="5">
      <t>ニンズウ</t>
    </rPh>
    <rPh sb="10" eb="12">
      <t>ニンズウ</t>
    </rPh>
    <rPh sb="17" eb="19">
      <t>ニンズウ</t>
    </rPh>
    <phoneticPr fontId="1"/>
  </si>
  <si>
    <t>旅費</t>
    <rPh sb="0" eb="2">
      <t>リョヒ</t>
    </rPh>
    <phoneticPr fontId="1"/>
  </si>
  <si>
    <t>東海大学及び医学部付属病院の出張規定額</t>
    <rPh sb="0" eb="2">
      <t>トウカイ</t>
    </rPh>
    <rPh sb="2" eb="4">
      <t>ダイガク</t>
    </rPh>
    <rPh sb="4" eb="5">
      <t>オヨ</t>
    </rPh>
    <rPh sb="6" eb="8">
      <t>イガク</t>
    </rPh>
    <rPh sb="8" eb="9">
      <t>ブ</t>
    </rPh>
    <rPh sb="9" eb="11">
      <t>フゾク</t>
    </rPh>
    <rPh sb="11" eb="13">
      <t>ビョウイン</t>
    </rPh>
    <rPh sb="14" eb="16">
      <t>シュッチョウ</t>
    </rPh>
    <rPh sb="16" eb="18">
      <t>キテイ</t>
    </rPh>
    <rPh sb="18" eb="19">
      <t>ガク</t>
    </rPh>
    <phoneticPr fontId="1"/>
  </si>
  <si>
    <t>日当</t>
    <rPh sb="0" eb="2">
      <t>ニットウ</t>
    </rPh>
    <phoneticPr fontId="1"/>
  </si>
  <si>
    <t>被験者負担軽減費</t>
    <rPh sb="0" eb="3">
      <t>ヒケンシャ</t>
    </rPh>
    <rPh sb="3" eb="5">
      <t>フタン</t>
    </rPh>
    <rPh sb="5" eb="7">
      <t>ケイゲン</t>
    </rPh>
    <rPh sb="7" eb="8">
      <t>ヒ</t>
    </rPh>
    <phoneticPr fontId="1"/>
  </si>
  <si>
    <t>1被験者
1回当たりの額</t>
    <phoneticPr fontId="1"/>
  </si>
  <si>
    <r>
      <t>1回の基準</t>
    </r>
    <r>
      <rPr>
        <vertAlign val="superscript"/>
        <sz val="11"/>
        <color theme="1"/>
        <rFont val="メイリオ"/>
        <family val="3"/>
        <charset val="128"/>
      </rPr>
      <t>1)</t>
    </r>
    <r>
      <rPr>
        <sz val="11"/>
        <color theme="1"/>
        <rFont val="メイリオ"/>
        <family val="3"/>
        <charset val="128"/>
      </rPr>
      <t xml:space="preserve">
</t>
    </r>
    <r>
      <rPr>
        <sz val="9"/>
        <color indexed="8"/>
        <rFont val="メイリオ"/>
        <family val="3"/>
        <charset val="128"/>
      </rPr>
      <t>(何れかを選択)
※</t>
    </r>
    <r>
      <rPr>
        <u/>
        <sz val="9"/>
        <color indexed="8"/>
        <rFont val="メイリオ"/>
        <family val="3"/>
        <charset val="128"/>
      </rPr>
      <t>この枠が黄色の場合は下記入力に誤りがあります</t>
    </r>
    <rPh sb="1" eb="2">
      <t>カイ</t>
    </rPh>
    <rPh sb="3" eb="5">
      <t>キジュン</t>
    </rPh>
    <rPh sb="9" eb="10">
      <t>イズ</t>
    </rPh>
    <rPh sb="13" eb="15">
      <t>センタク</t>
    </rPh>
    <rPh sb="20" eb="21">
      <t>ワク</t>
    </rPh>
    <rPh sb="22" eb="24">
      <t>キイロ</t>
    </rPh>
    <rPh sb="25" eb="27">
      <t>バアイ</t>
    </rPh>
    <rPh sb="28" eb="30">
      <t>カキ</t>
    </rPh>
    <rPh sb="30" eb="32">
      <t>ニュウリョク</t>
    </rPh>
    <rPh sb="33" eb="34">
      <t>アヤマ</t>
    </rPh>
    <phoneticPr fontId="1"/>
  </si>
  <si>
    <t>被験者負担軽減費①</t>
    <rPh sb="0" eb="3">
      <t>ヒケンシャ</t>
    </rPh>
    <rPh sb="3" eb="5">
      <t>フタン</t>
    </rPh>
    <rPh sb="5" eb="7">
      <t>ケイゲン</t>
    </rPh>
    <rPh sb="7" eb="8">
      <t>ヒ</t>
    </rPh>
    <phoneticPr fontId="1"/>
  </si>
  <si>
    <t>1来院及び1入退院毎</t>
    <phoneticPr fontId="1"/>
  </si>
  <si>
    <r>
      <t>来院及び1入退院毎</t>
    </r>
    <r>
      <rPr>
        <vertAlign val="superscript"/>
        <sz val="11"/>
        <color theme="1"/>
        <rFont val="メイリオ"/>
        <family val="3"/>
        <charset val="128"/>
      </rPr>
      <t>2)</t>
    </r>
    <phoneticPr fontId="1"/>
  </si>
  <si>
    <t>管理費②</t>
    <rPh sb="0" eb="2">
      <t>カンリ</t>
    </rPh>
    <rPh sb="2" eb="3">
      <t>ヒ</t>
    </rPh>
    <phoneticPr fontId="1"/>
  </si>
  <si>
    <r>
      <t>毎</t>
    </r>
    <r>
      <rPr>
        <vertAlign val="superscript"/>
        <sz val="11"/>
        <color theme="1"/>
        <rFont val="メイリオ"/>
        <family val="3"/>
        <charset val="128"/>
      </rPr>
      <t>3)</t>
    </r>
    <phoneticPr fontId="1"/>
  </si>
  <si>
    <t>負担軽減費なし</t>
    <rPh sb="0" eb="2">
      <t>フタン</t>
    </rPh>
    <rPh sb="2" eb="4">
      <t>ケイゲン</t>
    </rPh>
    <rPh sb="4" eb="5">
      <t>ヒ</t>
    </rPh>
    <phoneticPr fontId="1"/>
  </si>
  <si>
    <r>
      <t>別途覚書で定める。</t>
    </r>
    <r>
      <rPr>
        <vertAlign val="superscript"/>
        <sz val="11"/>
        <color theme="1"/>
        <rFont val="メイリオ"/>
        <family val="3"/>
        <charset val="128"/>
      </rPr>
      <t>4)</t>
    </r>
    <rPh sb="0" eb="2">
      <t>ベット</t>
    </rPh>
    <rPh sb="2" eb="4">
      <t>オボエガキ</t>
    </rPh>
    <rPh sb="5" eb="6">
      <t>サダ</t>
    </rPh>
    <phoneticPr fontId="1"/>
  </si>
  <si>
    <t>1)「1来院及び1入退院毎」が初期設定されています。
2)1来院毎としない場合に選択し数値を記入
3)来院以外を基準とする場合等に選択し基準を記入
4)覚書が未締結の場合は被験者負担軽減費なしとします。</t>
    <rPh sb="15" eb="17">
      <t>ショキ</t>
    </rPh>
    <rPh sb="17" eb="19">
      <t>セッテイ</t>
    </rPh>
    <rPh sb="63" eb="64">
      <t>ナド</t>
    </rPh>
    <rPh sb="76" eb="78">
      <t>オボエガキ</t>
    </rPh>
    <rPh sb="79" eb="80">
      <t>ミ</t>
    </rPh>
    <rPh sb="80" eb="82">
      <t>テイケツ</t>
    </rPh>
    <rPh sb="83" eb="85">
      <t>バアイ</t>
    </rPh>
    <rPh sb="86" eb="89">
      <t>ヒケンシャ</t>
    </rPh>
    <rPh sb="89" eb="91">
      <t>フタン</t>
    </rPh>
    <rPh sb="91" eb="93">
      <t>ケイゲン</t>
    </rPh>
    <rPh sb="93" eb="94">
      <t>ヒ</t>
    </rPh>
    <phoneticPr fontId="1"/>
  </si>
  <si>
    <t>原則、月毎請求とします。</t>
    <phoneticPr fontId="1"/>
  </si>
  <si>
    <t>記録等の保存に関する費用</t>
    <rPh sb="0" eb="2">
      <t>キロク</t>
    </rPh>
    <rPh sb="2" eb="3">
      <t>ナド</t>
    </rPh>
    <rPh sb="4" eb="6">
      <t>ホゾン</t>
    </rPh>
    <rPh sb="7" eb="8">
      <t>カン</t>
    </rPh>
    <rPh sb="10" eb="12">
      <t>ヒヨウ</t>
    </rPh>
    <phoneticPr fontId="1"/>
  </si>
  <si>
    <t>名称</t>
    <phoneticPr fontId="1"/>
  </si>
  <si>
    <t>有償保存期間の月額料
①+②</t>
    <rPh sb="0" eb="2">
      <t>ユウショウ</t>
    </rPh>
    <rPh sb="2" eb="4">
      <t>ホゾン</t>
    </rPh>
    <rPh sb="4" eb="6">
      <t>キカン</t>
    </rPh>
    <rPh sb="7" eb="9">
      <t>ゲツガク</t>
    </rPh>
    <rPh sb="9" eb="10">
      <t>リョウ</t>
    </rPh>
    <phoneticPr fontId="1"/>
  </si>
  <si>
    <r>
      <t xml:space="preserve">請求額
(①＋②)×保存月数
</t>
    </r>
    <r>
      <rPr>
        <sz val="10"/>
        <color indexed="8"/>
        <rFont val="メイリオ"/>
        <family val="3"/>
        <charset val="128"/>
      </rPr>
      <t>(消費税別)</t>
    </r>
    <rPh sb="0" eb="2">
      <t>セイキュウ</t>
    </rPh>
    <rPh sb="2" eb="3">
      <t>ガク</t>
    </rPh>
    <rPh sb="10" eb="12">
      <t>ホゾン</t>
    </rPh>
    <rPh sb="12" eb="14">
      <t>ツキスウ</t>
    </rPh>
    <rPh sb="16" eb="19">
      <t>ショウヒゼイ</t>
    </rPh>
    <rPh sb="19" eb="20">
      <t>ベツ</t>
    </rPh>
    <phoneticPr fontId="1"/>
  </si>
  <si>
    <r>
      <t xml:space="preserve">保存期間
</t>
    </r>
    <r>
      <rPr>
        <sz val="9"/>
        <color indexed="8"/>
        <rFont val="メイリオ"/>
        <family val="3"/>
        <charset val="128"/>
      </rPr>
      <t>(期間を指定する場合は該当ボックスにチェックし日付を記入)
※</t>
    </r>
    <r>
      <rPr>
        <u/>
        <sz val="9"/>
        <color indexed="8"/>
        <rFont val="メイリオ"/>
        <family val="3"/>
        <charset val="128"/>
      </rPr>
      <t>この枠が黄色の場合は下記入力に誤りがあります</t>
    </r>
    <rPh sb="0" eb="2">
      <t>ホゾン</t>
    </rPh>
    <rPh sb="2" eb="4">
      <t>キカン</t>
    </rPh>
    <rPh sb="6" eb="8">
      <t>キカン</t>
    </rPh>
    <rPh sb="9" eb="11">
      <t>シテイ</t>
    </rPh>
    <rPh sb="13" eb="15">
      <t>バアイ</t>
    </rPh>
    <rPh sb="16" eb="18">
      <t>ガイトウ</t>
    </rPh>
    <rPh sb="28" eb="30">
      <t>ヒヅケ</t>
    </rPh>
    <rPh sb="31" eb="33">
      <t>キニュウ</t>
    </rPh>
    <phoneticPr fontId="1"/>
  </si>
  <si>
    <t>基本料①</t>
    <rPh sb="0" eb="3">
      <t>キホンリョウ</t>
    </rPh>
    <phoneticPr fontId="1"/>
  </si>
  <si>
    <t>～</t>
    <phoneticPr fontId="1"/>
  </si>
  <si>
    <t>症例加算②
[保存例数×\250]</t>
    <rPh sb="0" eb="2">
      <t>ショウレイ</t>
    </rPh>
    <rPh sb="2" eb="4">
      <t>カサン</t>
    </rPh>
    <rPh sb="7" eb="9">
      <t>ホゾン</t>
    </rPh>
    <phoneticPr fontId="1"/>
  </si>
  <si>
    <t>保存例数</t>
    <phoneticPr fontId="1"/>
  </si>
  <si>
    <t>☐</t>
  </si>
  <si>
    <t>その他の費用</t>
    <rPh sb="2" eb="3">
      <t>タ</t>
    </rPh>
    <rPh sb="4" eb="6">
      <t>ヒヨウ</t>
    </rPh>
    <phoneticPr fontId="1"/>
  </si>
  <si>
    <t>1被験者1回当たりの費用
(消費税別)</t>
    <phoneticPr fontId="1"/>
  </si>
  <si>
    <t>メディアによる
画像等の提供</t>
    <phoneticPr fontId="1"/>
  </si>
  <si>
    <t>ECGチャート提供</t>
    <phoneticPr fontId="1"/>
  </si>
  <si>
    <t>差額室料</t>
    <phoneticPr fontId="1"/>
  </si>
  <si>
    <t>入院基本料
(食事療養費含む)</t>
    <phoneticPr fontId="1"/>
  </si>
  <si>
    <t>東京都八王子市石川町1838</t>
    <rPh sb="0" eb="3">
      <t>トウキョウト</t>
    </rPh>
    <rPh sb="3" eb="7">
      <t>ハチオウジシ</t>
    </rPh>
    <rPh sb="7" eb="9">
      <t>イシカワ</t>
    </rPh>
    <rPh sb="9" eb="10">
      <t>マチ</t>
    </rPh>
    <phoneticPr fontId="1"/>
  </si>
  <si>
    <t>東海大学医学部付属八王子病院</t>
    <rPh sb="9" eb="12">
      <t>ハチオウジ</t>
    </rPh>
    <phoneticPr fontId="1"/>
  </si>
  <si>
    <t>請求書の額は請求額に実施例数を乗じた額（税別）</t>
    <phoneticPr fontId="1"/>
  </si>
  <si>
    <t>月額基本料</t>
    <phoneticPr fontId="1"/>
  </si>
  <si>
    <t>　</t>
    <phoneticPr fontId="1"/>
  </si>
  <si>
    <t>不要</t>
    <rPh sb="0" eb="2">
      <t>フヨウ</t>
    </rPh>
    <phoneticPr fontId="1"/>
  </si>
  <si>
    <t>申請時に相談の上決定します。</t>
    <rPh sb="0" eb="3">
      <t>シンセイジ</t>
    </rPh>
    <rPh sb="4" eb="6">
      <t>ソウダン</t>
    </rPh>
    <rPh sb="7" eb="8">
      <t>ウエ</t>
    </rPh>
    <rPh sb="8" eb="10">
      <t>ケッテイ</t>
    </rPh>
    <phoneticPr fontId="1"/>
  </si>
  <si>
    <t>目標被験者数及び
SMO利用有無等で決定</t>
    <rPh sb="6" eb="7">
      <t>オヨ</t>
    </rPh>
    <rPh sb="12" eb="14">
      <t>リヨウ</t>
    </rPh>
    <rPh sb="14" eb="16">
      <t>ウム</t>
    </rPh>
    <rPh sb="16" eb="17">
      <t>トウ</t>
    </rPh>
    <phoneticPr fontId="1"/>
  </si>
  <si>
    <t>長期間保管に際し外部保管となる場合は、有償となります。</t>
    <rPh sb="0" eb="3">
      <t>チョウキカン</t>
    </rPh>
    <rPh sb="3" eb="5">
      <t>ホカン</t>
    </rPh>
    <rPh sb="6" eb="7">
      <t>サイ</t>
    </rPh>
    <rPh sb="8" eb="10">
      <t>ガイブ</t>
    </rPh>
    <rPh sb="10" eb="12">
      <t>ホカン</t>
    </rPh>
    <rPh sb="15" eb="17">
      <t>バアイ</t>
    </rPh>
    <rPh sb="19" eb="21">
      <t>ユウショウ</t>
    </rPh>
    <phoneticPr fontId="1"/>
  </si>
  <si>
    <t>締結の「臨床試験費用に関する覚書」(様式別紙18)別表2改訂版</t>
    <phoneticPr fontId="1"/>
  </si>
  <si>
    <t>原則として本別表1の適用が承認された日の属する翌月より毎月請求</t>
    <rPh sb="5" eb="8">
      <t>ホンベッピョウ</t>
    </rPh>
    <rPh sb="10" eb="12">
      <t>テキヨウ</t>
    </rPh>
    <rPh sb="13" eb="15">
      <t>ショウニン</t>
    </rPh>
    <rPh sb="18" eb="19">
      <t>ヒ</t>
    </rPh>
    <rPh sb="20" eb="21">
      <t>ゾク</t>
    </rPh>
    <rPh sb="23" eb="25">
      <t>ヨクツキ</t>
    </rPh>
    <phoneticPr fontId="1"/>
  </si>
  <si>
    <t>医師・看護師の人件費および建物・機器の減価償却費</t>
    <phoneticPr fontId="1"/>
  </si>
  <si>
    <t>薬剤及び医療機器管理・事務管理等に係る人件費及び税金等に係る管理費用</t>
    <phoneticPr fontId="1"/>
  </si>
  <si>
    <t>管理費・間接費</t>
    <rPh sb="0" eb="3">
      <t>カンリヒ</t>
    </rPh>
    <rPh sb="4" eb="7">
      <t>カンセツヒ</t>
    </rPh>
    <phoneticPr fontId="1"/>
  </si>
  <si>
    <t>管理費・間接費</t>
    <phoneticPr fontId="1"/>
  </si>
  <si>
    <r>
      <t xml:space="preserve">請求額
</t>
    </r>
    <r>
      <rPr>
        <sz val="11"/>
        <color indexed="8"/>
        <rFont val="メイリオ"/>
        <family val="3"/>
        <charset val="128"/>
      </rPr>
      <t>(②は消費税別)</t>
    </r>
    <rPh sb="0" eb="2">
      <t>セイキュウ</t>
    </rPh>
    <rPh sb="2" eb="3">
      <t>ガク</t>
    </rPh>
    <rPh sb="7" eb="10">
      <t>ショウヒゼイ</t>
    </rPh>
    <rPh sb="10" eb="11">
      <t>ベツ</t>
    </rPh>
    <phoneticPr fontId="1"/>
  </si>
  <si>
    <t>臨床試験費用に関する覚書_別表１（201504）八王子Ver.1.1</t>
    <rPh sb="0" eb="2">
      <t>リンショウ</t>
    </rPh>
    <rPh sb="2" eb="4">
      <t>シケン</t>
    </rPh>
    <rPh sb="4" eb="6">
      <t>ヒヨウ</t>
    </rPh>
    <rPh sb="7" eb="8">
      <t>カン</t>
    </rPh>
    <rPh sb="10" eb="12">
      <t>オボエガキ</t>
    </rPh>
    <rPh sb="13" eb="15">
      <t>ベッピョウ</t>
    </rPh>
    <rPh sb="24" eb="27">
      <t>ハチオウジ</t>
    </rPh>
    <phoneticPr fontId="1"/>
  </si>
  <si>
    <t>臨床試験費用に関する覚書_別表２（201504）八王子Ver.1.1</t>
    <rPh sb="0" eb="2">
      <t>リンショウ</t>
    </rPh>
    <rPh sb="2" eb="4">
      <t>シケン</t>
    </rPh>
    <rPh sb="4" eb="6">
      <t>ヒヨウ</t>
    </rPh>
    <rPh sb="7" eb="8">
      <t>カン</t>
    </rPh>
    <rPh sb="10" eb="12">
      <t>オボエガキ</t>
    </rPh>
    <rPh sb="13" eb="15">
      <t>ベッピョウ</t>
    </rPh>
    <rPh sb="24" eb="27">
      <t>ハチオウジ</t>
    </rPh>
    <phoneticPr fontId="1"/>
  </si>
  <si>
    <t>請求額
[月額基本料]</t>
    <phoneticPr fontId="1"/>
  </si>
  <si>
    <t>／月</t>
    <rPh sb="1" eb="2">
      <t>ツキ</t>
    </rPh>
    <phoneticPr fontId="1"/>
  </si>
  <si>
    <t>山田　俊介</t>
    <rPh sb="0" eb="2">
      <t>ヤマダ</t>
    </rPh>
    <rPh sb="3" eb="5">
      <t>シュンスケ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</si>
</sst>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yyyy&quot;年&quot;m&quot;月&quot;d&quot;日&quot;;@"/>
    <numFmt numFmtId="177" formatCode="0.00_ "/>
    <numFmt numFmtId="178" formatCode="[$-F800]dddd\,\ mmmm\ dd\,\ yyyy"/>
  </numFmts>
  <fonts count="28" x14ac:knownFonts="1">
    <font>
      <sz val="11"/>
      <color theme="1"/>
      <name val="メイリオ"/>
      <family val="3"/>
      <charset val="128"/>
    </font>
    <font>
      <sz val="6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theme="0"/>
      <name val="Century"/>
      <family val="1"/>
    </font>
    <font>
      <sz val="9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0.5"/>
      <color theme="1"/>
      <name val="メイリオ"/>
      <family val="3"/>
      <charset val="128"/>
    </font>
    <font>
      <vertAlign val="superscript"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0066FF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8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color indexed="8"/>
      <name val="メイリオ"/>
      <family val="3"/>
      <charset val="128"/>
    </font>
    <font>
      <u/>
      <sz val="9"/>
      <color indexed="8"/>
      <name val="メイリオ"/>
      <family val="3"/>
      <charset val="128"/>
    </font>
    <font>
      <sz val="11"/>
      <color rgb="FF0066FF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mediumGray">
        <fgColor rgb="FFFFFF66"/>
      </patternFill>
    </fill>
    <fill>
      <patternFill patternType="gray125">
        <bgColor theme="0" tint="-4.9989318521683403E-2"/>
      </patternFill>
    </fill>
    <fill>
      <patternFill patternType="mediumGray">
        <fgColor rgb="FFFFFF66"/>
        <bgColor auto="1"/>
      </patternFill>
    </fill>
    <fill>
      <patternFill patternType="solid">
        <fgColor auto="1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fgColor auto="1"/>
        <bgColor theme="0" tint="-4.9989318521683403E-2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4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top"/>
      <protection locked="0"/>
    </xf>
    <xf numFmtId="0" fontId="11" fillId="0" borderId="0" xfId="0" applyFont="1">
      <alignment vertical="center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7" fillId="0" borderId="0" xfId="0" applyFont="1" applyFill="1">
      <alignment vertical="center"/>
    </xf>
    <xf numFmtId="0" fontId="11" fillId="0" borderId="0" xfId="0" applyFont="1" applyProtection="1">
      <alignment vertical="center"/>
      <protection hidden="1"/>
    </xf>
    <xf numFmtId="5" fontId="4" fillId="0" borderId="47" xfId="0" applyNumberFormat="1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5" fontId="0" fillId="3" borderId="55" xfId="0" applyNumberFormat="1" applyFill="1" applyBorder="1" applyAlignment="1" applyProtection="1">
      <alignment horizontal="center" vertical="center" wrapText="1"/>
      <protection hidden="1"/>
    </xf>
    <xf numFmtId="5" fontId="0" fillId="3" borderId="23" xfId="0" applyNumberFormat="1" applyFill="1" applyBorder="1" applyAlignment="1" applyProtection="1">
      <alignment horizontal="center" vertical="center" wrapText="1"/>
      <protection hidden="1"/>
    </xf>
    <xf numFmtId="5" fontId="0" fillId="3" borderId="24" xfId="0" applyNumberForma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5" fontId="0" fillId="0" borderId="27" xfId="0" applyNumberFormat="1" applyFill="1" applyBorder="1" applyAlignment="1" applyProtection="1">
      <alignment horizontal="center" vertical="center" wrapText="1"/>
      <protection hidden="1"/>
    </xf>
    <xf numFmtId="178" fontId="0" fillId="0" borderId="12" xfId="0" applyNumberFormat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left" vertical="top" wrapText="1"/>
      <protection hidden="1"/>
    </xf>
    <xf numFmtId="0" fontId="16" fillId="3" borderId="15" xfId="0" applyFont="1" applyFill="1" applyBorder="1" applyAlignment="1" applyProtection="1">
      <alignment horizontal="left" vertical="top" wrapText="1"/>
      <protection hidden="1"/>
    </xf>
    <xf numFmtId="0" fontId="16" fillId="3" borderId="64" xfId="0" applyFont="1" applyFill="1" applyBorder="1" applyAlignment="1" applyProtection="1">
      <alignment horizontal="left" vertical="top" wrapText="1"/>
      <protection hidden="1"/>
    </xf>
    <xf numFmtId="0" fontId="16" fillId="0" borderId="27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center" vertical="center" wrapText="1"/>
      <protection hidden="1"/>
    </xf>
    <xf numFmtId="5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horizontal="left" wrapText="1"/>
      <protection hidden="1"/>
    </xf>
    <xf numFmtId="0" fontId="23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shrinkToFit="1"/>
      <protection hidden="1"/>
    </xf>
    <xf numFmtId="0" fontId="7" fillId="0" borderId="0" xfId="0" applyFont="1" applyAlignment="1" applyProtection="1">
      <alignment horizontal="left" shrinkToFit="1"/>
      <protection hidden="1"/>
    </xf>
    <xf numFmtId="5" fontId="0" fillId="0" borderId="12" xfId="0" applyNumberFormat="1" applyBorder="1" applyAlignment="1" applyProtection="1">
      <alignment horizontal="right" vertical="center" wrapText="1"/>
      <protection hidden="1"/>
    </xf>
    <xf numFmtId="5" fontId="0" fillId="0" borderId="8" xfId="0" applyNumberFormat="1" applyBorder="1" applyAlignment="1" applyProtection="1">
      <alignment horizontal="right" vertical="center" wrapText="1"/>
      <protection hidden="1"/>
    </xf>
    <xf numFmtId="5" fontId="0" fillId="0" borderId="8" xfId="0" applyNumberFormat="1" applyBorder="1" applyAlignment="1" applyProtection="1">
      <alignment horizontal="left" vertical="center" wrapText="1"/>
      <protection hidden="1"/>
    </xf>
    <xf numFmtId="5" fontId="2" fillId="0" borderId="14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0" xfId="0" applyFont="1" applyBorder="1" applyAlignment="1" applyProtection="1">
      <alignment horizontal="center" vertical="center" wrapText="1"/>
      <protection hidden="1"/>
    </xf>
    <xf numFmtId="5" fontId="0" fillId="0" borderId="42" xfId="0" applyNumberForma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5" fontId="2" fillId="0" borderId="143" xfId="0" applyNumberFormat="1" applyFont="1" applyBorder="1" applyAlignment="1" applyProtection="1">
      <alignment horizontal="center" vertical="center" wrapText="1"/>
      <protection hidden="1"/>
    </xf>
    <xf numFmtId="0" fontId="2" fillId="0" borderId="143" xfId="0" applyFont="1" applyBorder="1" applyAlignment="1" applyProtection="1">
      <alignment horizontal="center" vertical="center" wrapText="1"/>
      <protection hidden="1"/>
    </xf>
    <xf numFmtId="5" fontId="0" fillId="0" borderId="48" xfId="0" applyNumberFormat="1" applyBorder="1" applyAlignment="1" applyProtection="1">
      <alignment horizontal="right" vertical="center" wrapText="1"/>
      <protection hidden="1"/>
    </xf>
    <xf numFmtId="0" fontId="0" fillId="0" borderId="42" xfId="0" applyBorder="1" applyAlignment="1" applyProtection="1">
      <alignment horizontal="right" vertical="center" wrapText="1"/>
      <protection hidden="1"/>
    </xf>
    <xf numFmtId="0" fontId="0" fillId="0" borderId="146" xfId="0" applyBorder="1" applyAlignment="1" applyProtection="1">
      <alignment horizontal="center" vertical="center" wrapText="1"/>
      <protection hidden="1"/>
    </xf>
    <xf numFmtId="0" fontId="0" fillId="0" borderId="143" xfId="0" applyBorder="1" applyAlignment="1" applyProtection="1">
      <alignment horizontal="center" vertical="center" wrapText="1"/>
      <protection hidden="1"/>
    </xf>
    <xf numFmtId="0" fontId="0" fillId="0" borderId="147" xfId="0" applyBorder="1" applyAlignment="1" applyProtection="1">
      <alignment horizontal="center" vertical="center" wrapText="1"/>
      <protection hidden="1"/>
    </xf>
    <xf numFmtId="0" fontId="0" fillId="0" borderId="140" xfId="0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22" fillId="0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41" xfId="0" applyBorder="1" applyAlignment="1" applyProtection="1">
      <alignment horizontal="center" vertical="center" wrapText="1"/>
      <protection hidden="1"/>
    </xf>
    <xf numFmtId="0" fontId="0" fillId="0" borderId="137" xfId="0" applyBorder="1" applyAlignment="1" applyProtection="1">
      <alignment horizontal="center" vertical="center" wrapText="1"/>
      <protection hidden="1"/>
    </xf>
    <xf numFmtId="0" fontId="0" fillId="0" borderId="138" xfId="0" applyBorder="1" applyAlignment="1" applyProtection="1">
      <alignment horizontal="center" vertical="center" wrapText="1"/>
      <protection hidden="1"/>
    </xf>
    <xf numFmtId="5" fontId="2" fillId="0" borderId="47" xfId="0" applyNumberFormat="1" applyFont="1" applyBorder="1" applyAlignment="1" applyProtection="1">
      <alignment horizontal="center" vertical="center" wrapText="1"/>
      <protection hidden="1"/>
    </xf>
    <xf numFmtId="5" fontId="2" fillId="0" borderId="45" xfId="0" applyNumberFormat="1" applyFont="1" applyBorder="1" applyAlignment="1" applyProtection="1">
      <alignment horizontal="center" vertical="center" wrapText="1"/>
      <protection hidden="1"/>
    </xf>
    <xf numFmtId="5" fontId="2" fillId="0" borderId="50" xfId="0" applyNumberFormat="1" applyFont="1" applyBorder="1" applyAlignment="1" applyProtection="1">
      <alignment horizontal="center" vertical="center" wrapText="1"/>
      <protection hidden="1"/>
    </xf>
    <xf numFmtId="5" fontId="2" fillId="0" borderId="9" xfId="0" applyNumberFormat="1" applyFont="1" applyBorder="1" applyAlignment="1" applyProtection="1">
      <alignment horizontal="center" vertical="center" wrapText="1"/>
      <protection hidden="1"/>
    </xf>
    <xf numFmtId="5" fontId="2" fillId="0" borderId="10" xfId="0" applyNumberFormat="1" applyFont="1" applyBorder="1" applyAlignment="1" applyProtection="1">
      <alignment horizontal="center" vertical="center" wrapText="1"/>
      <protection hidden="1"/>
    </xf>
    <xf numFmtId="5" fontId="2" fillId="0" borderId="11" xfId="0" applyNumberFormat="1" applyFont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left" vertical="top" wrapText="1"/>
    </xf>
    <xf numFmtId="0" fontId="16" fillId="3" borderId="62" xfId="0" applyFont="1" applyFill="1" applyBorder="1" applyAlignment="1">
      <alignment horizontal="left" vertical="top" wrapText="1"/>
    </xf>
    <xf numFmtId="0" fontId="0" fillId="3" borderId="63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64" xfId="0" applyFill="1" applyBorder="1" applyAlignment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64" xfId="0" applyFont="1" applyFill="1" applyBorder="1" applyAlignment="1" applyProtection="1">
      <alignment horizontal="center" vertical="center" wrapText="1"/>
      <protection hidden="1"/>
    </xf>
    <xf numFmtId="0" fontId="17" fillId="3" borderId="16" xfId="0" applyFont="1" applyFill="1" applyBorder="1" applyAlignment="1" applyProtection="1">
      <alignment vertical="center" wrapText="1"/>
      <protection hidden="1"/>
    </xf>
    <xf numFmtId="0" fontId="17" fillId="3" borderId="15" xfId="0" applyFont="1" applyFill="1" applyBorder="1" applyAlignment="1" applyProtection="1">
      <alignment vertical="center" wrapText="1"/>
      <protection hidden="1"/>
    </xf>
    <xf numFmtId="0" fontId="2" fillId="0" borderId="16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2" fillId="0" borderId="62" xfId="0" applyFont="1" applyFill="1" applyBorder="1" applyAlignment="1" applyProtection="1">
      <alignment vertical="center" wrapText="1"/>
      <protection hidden="1"/>
    </xf>
    <xf numFmtId="0" fontId="15" fillId="3" borderId="6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 wrapText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5" fontId="4" fillId="0" borderId="44" xfId="0" applyNumberFormat="1" applyFont="1" applyFill="1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10" fillId="0" borderId="45" xfId="0" applyFont="1" applyFill="1" applyBorder="1" applyAlignment="1" applyProtection="1">
      <alignment horizontal="left" vertical="center" wrapText="1"/>
      <protection hidden="1"/>
    </xf>
    <xf numFmtId="0" fontId="10" fillId="0" borderId="5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3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vertical="center" wrapText="1"/>
      <protection hidden="1"/>
    </xf>
    <xf numFmtId="0" fontId="2" fillId="0" borderId="51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5" fontId="0" fillId="0" borderId="25" xfId="0" applyNumberFormat="1" applyBorder="1" applyAlignment="1" applyProtection="1">
      <alignment horizontal="center" vertical="center" wrapText="1"/>
      <protection hidden="1"/>
    </xf>
    <xf numFmtId="5" fontId="0" fillId="0" borderId="23" xfId="0" applyNumberFormat="1" applyBorder="1" applyAlignment="1" applyProtection="1">
      <alignment horizontal="center" vertical="center" wrapText="1"/>
      <protection hidden="1"/>
    </xf>
    <xf numFmtId="5" fontId="0" fillId="0" borderId="51" xfId="0" applyNumberForma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5" fontId="0" fillId="0" borderId="47" xfId="0" applyNumberFormat="1" applyBorder="1" applyAlignment="1" applyProtection="1">
      <alignment horizontal="center" vertical="center" wrapText="1"/>
      <protection hidden="1"/>
    </xf>
    <xf numFmtId="5" fontId="0" fillId="0" borderId="45" xfId="0" applyNumberFormat="1" applyBorder="1" applyAlignment="1" applyProtection="1">
      <alignment horizontal="center" vertical="center" wrapText="1"/>
      <protection hidden="1"/>
    </xf>
    <xf numFmtId="5" fontId="0" fillId="0" borderId="46" xfId="0" applyNumberForma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5" fontId="0" fillId="0" borderId="48" xfId="0" applyNumberFormat="1" applyBorder="1" applyAlignment="1" applyProtection="1">
      <alignment horizontal="center" vertical="center" wrapText="1"/>
      <protection hidden="1"/>
    </xf>
    <xf numFmtId="5" fontId="0" fillId="0" borderId="42" xfId="0" applyNumberFormat="1" applyBorder="1" applyAlignment="1" applyProtection="1">
      <alignment horizontal="center" vertical="center" wrapText="1"/>
      <protection hidden="1"/>
    </xf>
    <xf numFmtId="5" fontId="0" fillId="0" borderId="49" xfId="0" applyNumberFormat="1" applyBorder="1" applyAlignment="1" applyProtection="1">
      <alignment horizontal="center" vertical="center" wrapText="1"/>
      <protection hidden="1"/>
    </xf>
    <xf numFmtId="5" fontId="0" fillId="0" borderId="42" xfId="0" applyNumberFormat="1" applyBorder="1" applyAlignment="1" applyProtection="1">
      <alignment horizontal="right" vertical="center" wrapText="1"/>
      <protection hidden="1"/>
    </xf>
    <xf numFmtId="0" fontId="15" fillId="3" borderId="29" xfId="0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 applyBorder="1" applyAlignment="1" applyProtection="1">
      <alignment horizontal="center" vertical="center" wrapText="1" shrinkToFit="1"/>
      <protection hidden="1"/>
    </xf>
    <xf numFmtId="0" fontId="0" fillId="3" borderId="28" xfId="0" applyFill="1" applyBorder="1" applyAlignment="1" applyProtection="1">
      <alignment horizontal="center" vertical="center" wrapText="1" shrinkToFit="1"/>
      <protection hidden="1"/>
    </xf>
    <xf numFmtId="5" fontId="0" fillId="0" borderId="25" xfId="0" applyNumberFormat="1" applyFont="1" applyFill="1" applyBorder="1" applyAlignment="1" applyProtection="1">
      <alignment horizontal="center" vertical="center" wrapText="1"/>
      <protection hidden="1"/>
    </xf>
    <xf numFmtId="5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5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5" fontId="4" fillId="0" borderId="55" xfId="0" applyNumberFormat="1" applyFont="1" applyFill="1" applyBorder="1" applyAlignment="1" applyProtection="1">
      <alignment vertical="center" wrapText="1"/>
      <protection locked="0"/>
    </xf>
    <xf numFmtId="5" fontId="4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horizontal="left" vertical="top" wrapText="1"/>
      <protection hidden="1"/>
    </xf>
    <xf numFmtId="0" fontId="10" fillId="0" borderId="26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177" fontId="0" fillId="0" borderId="12" xfId="0" applyNumberFormat="1" applyBorder="1" applyAlignment="1" applyProtection="1">
      <alignment horizontal="center" vertical="center" wrapText="1"/>
      <protection locked="0"/>
    </xf>
    <xf numFmtId="177" fontId="0" fillId="0" borderId="8" xfId="0" applyNumberFormat="1" applyBorder="1" applyAlignment="1" applyProtection="1">
      <alignment horizontal="center" vertical="center" wrapText="1"/>
      <protection locked="0"/>
    </xf>
    <xf numFmtId="177" fontId="0" fillId="0" borderId="60" xfId="0" applyNumberForma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5" fontId="0" fillId="0" borderId="12" xfId="0" applyNumberFormat="1" applyBorder="1" applyAlignment="1" applyProtection="1">
      <alignment horizontal="center" vertical="center" wrapText="1"/>
      <protection hidden="1"/>
    </xf>
    <xf numFmtId="5" fontId="0" fillId="0" borderId="8" xfId="0" applyNumberFormat="1" applyBorder="1" applyAlignment="1" applyProtection="1">
      <alignment horizontal="center" vertical="center" wrapText="1"/>
      <protection hidden="1"/>
    </xf>
    <xf numFmtId="5" fontId="0" fillId="0" borderId="60" xfId="0" applyNumberForma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 shrinkToFi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8" xfId="0" applyFont="1" applyFill="1" applyBorder="1" applyAlignment="1" applyProtection="1">
      <alignment horizontal="center" vertical="center" wrapText="1"/>
      <protection hidden="1"/>
    </xf>
    <xf numFmtId="0" fontId="0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15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19" fillId="0" borderId="142" xfId="0" applyFont="1" applyBorder="1" applyAlignment="1" applyProtection="1">
      <alignment horizontal="center" vertical="center" wrapText="1"/>
      <protection hidden="1"/>
    </xf>
    <xf numFmtId="0" fontId="19" fillId="0" borderId="143" xfId="0" applyFont="1" applyBorder="1" applyAlignment="1" applyProtection="1">
      <alignment horizontal="center" vertical="center" wrapText="1"/>
      <protection hidden="1"/>
    </xf>
    <xf numFmtId="0" fontId="19" fillId="0" borderId="48" xfId="0" applyFont="1" applyBorder="1" applyAlignment="1" applyProtection="1">
      <alignment horizontal="center" vertical="center" wrapText="1"/>
      <protection hidden="1"/>
    </xf>
    <xf numFmtId="0" fontId="19" fillId="0" borderId="144" xfId="0" applyFont="1" applyBorder="1" applyAlignment="1" applyProtection="1">
      <alignment horizontal="center" vertical="center" wrapText="1"/>
      <protection hidden="1"/>
    </xf>
    <xf numFmtId="0" fontId="19" fillId="0" borderId="14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5" fontId="6" fillId="0" borderId="143" xfId="0" applyNumberFormat="1" applyFont="1" applyFill="1" applyBorder="1" applyAlignment="1" applyProtection="1">
      <alignment horizontal="center" vertical="center" wrapText="1"/>
      <protection hidden="1"/>
    </xf>
    <xf numFmtId="5" fontId="6" fillId="0" borderId="140" xfId="0" applyNumberFormat="1" applyFont="1" applyFill="1" applyBorder="1" applyAlignment="1" applyProtection="1">
      <alignment horizontal="center" vertical="center" wrapText="1"/>
      <protection hidden="1"/>
    </xf>
    <xf numFmtId="5" fontId="2" fillId="0" borderId="140" xfId="0" applyNumberFormat="1" applyFont="1" applyBorder="1" applyAlignment="1" applyProtection="1">
      <alignment horizontal="center" vertical="center" wrapText="1"/>
      <protection hidden="1"/>
    </xf>
    <xf numFmtId="5" fontId="0" fillId="0" borderId="140" xfId="0" applyNumberFormat="1" applyBorder="1" applyAlignment="1" applyProtection="1">
      <alignment horizontal="center" vertical="center" wrapText="1"/>
      <protection hidden="1"/>
    </xf>
    <xf numFmtId="0" fontId="0" fillId="0" borderId="144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4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27" fillId="0" borderId="140" xfId="0" applyFont="1" applyBorder="1" applyAlignment="1" applyProtection="1">
      <alignment horizontal="center" vertical="center" wrapText="1"/>
      <protection hidden="1"/>
    </xf>
    <xf numFmtId="0" fontId="27" fillId="0" borderId="137" xfId="0" applyFont="1" applyBorder="1" applyAlignment="1" applyProtection="1">
      <alignment horizontal="center" vertical="center" wrapText="1"/>
      <protection hidden="1"/>
    </xf>
    <xf numFmtId="0" fontId="2" fillId="0" borderId="137" xfId="0" applyFont="1" applyBorder="1" applyAlignment="1">
      <alignment horizontal="center" vertical="center"/>
    </xf>
    <xf numFmtId="5" fontId="0" fillId="0" borderId="137" xfId="0" applyNumberFormat="1" applyBorder="1" applyAlignment="1" applyProtection="1">
      <alignment horizontal="center" vertical="center" wrapText="1"/>
      <protection hidden="1"/>
    </xf>
    <xf numFmtId="5" fontId="0" fillId="0" borderId="8" xfId="0" applyNumberFormat="1" applyFill="1" applyBorder="1" applyAlignment="1" applyProtection="1">
      <alignment horizontal="left" vertical="center" wrapText="1"/>
      <protection hidden="1"/>
    </xf>
    <xf numFmtId="5" fontId="0" fillId="0" borderId="60" xfId="0" applyNumberFormat="1" applyFill="1" applyBorder="1" applyAlignment="1" applyProtection="1">
      <alignment horizontal="left" vertical="center" wrapText="1"/>
      <protection hidden="1"/>
    </xf>
    <xf numFmtId="5" fontId="0" fillId="0" borderId="12" xfId="0" applyNumberFormat="1" applyFill="1" applyBorder="1" applyAlignment="1" applyProtection="1">
      <alignment horizontal="center" vertical="center" wrapText="1"/>
      <protection hidden="1"/>
    </xf>
    <xf numFmtId="5" fontId="0" fillId="0" borderId="8" xfId="0" applyNumberForma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top"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0" fontId="16" fillId="0" borderId="95" xfId="0" applyFont="1" applyFill="1" applyBorder="1" applyAlignment="1" applyProtection="1">
      <alignment horizontal="left" vertical="center" wrapText="1"/>
      <protection locked="0"/>
    </xf>
    <xf numFmtId="0" fontId="16" fillId="0" borderId="96" xfId="0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139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60" xfId="0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60" xfId="0" applyFont="1" applyFill="1" applyBorder="1" applyAlignment="1" applyProtection="1">
      <alignment horizontal="left" vertical="center" wrapText="1"/>
      <protection locked="0"/>
    </xf>
    <xf numFmtId="0" fontId="16" fillId="0" borderId="140" xfId="0" applyFont="1" applyFill="1" applyBorder="1" applyAlignment="1" applyProtection="1">
      <alignment horizontal="left" vertical="center" wrapText="1"/>
      <protection locked="0"/>
    </xf>
    <xf numFmtId="0" fontId="16" fillId="0" borderId="141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0" fontId="16" fillId="0" borderId="86" xfId="0" applyFont="1" applyFill="1" applyBorder="1" applyAlignment="1" applyProtection="1">
      <alignment horizontal="left" vertical="center" wrapText="1"/>
      <protection locked="0"/>
    </xf>
    <xf numFmtId="0" fontId="16" fillId="0" borderId="8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5" fontId="0" fillId="0" borderId="55" xfId="0" applyNumberForma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5" fontId="0" fillId="7" borderId="25" xfId="0" applyNumberFormat="1" applyFill="1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vertical="center" wrapText="1"/>
      <protection hidden="1"/>
    </xf>
    <xf numFmtId="0" fontId="0" fillId="3" borderId="24" xfId="0" applyFill="1" applyBorder="1" applyAlignment="1" applyProtection="1">
      <alignment vertical="center" wrapText="1"/>
      <protection hidden="1"/>
    </xf>
    <xf numFmtId="0" fontId="0" fillId="3" borderId="9" xfId="0" applyFill="1" applyBorder="1" applyAlignment="1" applyProtection="1">
      <alignment vertical="center" wrapText="1"/>
      <protection hidden="1"/>
    </xf>
    <xf numFmtId="0" fontId="0" fillId="3" borderId="10" xfId="0" applyFill="1" applyBorder="1" applyAlignment="1" applyProtection="1">
      <alignment vertical="center" wrapText="1"/>
      <protection hidden="1"/>
    </xf>
    <xf numFmtId="0" fontId="0" fillId="3" borderId="21" xfId="0" applyFill="1" applyBorder="1" applyAlignment="1" applyProtection="1">
      <alignment vertical="center" wrapText="1"/>
      <protection hidden="1"/>
    </xf>
    <xf numFmtId="178" fontId="0" fillId="3" borderId="25" xfId="0" applyNumberFormat="1" applyFill="1" applyBorder="1" applyAlignment="1" applyProtection="1">
      <alignment horizontal="center" vertical="center" wrapText="1"/>
      <protection hidden="1"/>
    </xf>
    <xf numFmtId="5" fontId="4" fillId="3" borderId="25" xfId="0" applyNumberFormat="1" applyFont="1" applyFill="1" applyBorder="1" applyAlignment="1" applyProtection="1">
      <alignment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0" fillId="3" borderId="26" xfId="0" applyFill="1" applyBorder="1" applyAlignment="1" applyProtection="1">
      <alignment vertical="center" wrapText="1"/>
      <protection hidden="1"/>
    </xf>
    <xf numFmtId="0" fontId="0" fillId="3" borderId="11" xfId="0" applyFill="1" applyBorder="1" applyAlignment="1" applyProtection="1">
      <alignment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hidden="1"/>
    </xf>
    <xf numFmtId="5" fontId="0" fillId="0" borderId="44" xfId="0" applyNumberFormat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5" fontId="0" fillId="3" borderId="47" xfId="0" applyNumberFormat="1" applyFill="1" applyBorder="1" applyAlignment="1" applyProtection="1">
      <alignment horizontal="center" vertical="center" wrapText="1"/>
      <protection hidden="1"/>
    </xf>
    <xf numFmtId="0" fontId="0" fillId="3" borderId="45" xfId="0" applyFill="1" applyBorder="1" applyAlignment="1" applyProtection="1">
      <alignment horizontal="center" vertical="center" wrapText="1"/>
      <protection hidden="1"/>
    </xf>
    <xf numFmtId="0" fontId="0" fillId="3" borderId="46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 wrapText="1"/>
      <protection hidden="1"/>
    </xf>
    <xf numFmtId="178" fontId="0" fillId="3" borderId="47" xfId="0" applyNumberFormat="1" applyFill="1" applyBorder="1" applyAlignment="1" applyProtection="1">
      <alignment horizontal="center" vertical="center" wrapText="1"/>
      <protection hidden="1"/>
    </xf>
    <xf numFmtId="0" fontId="0" fillId="3" borderId="45" xfId="0" applyFill="1" applyBorder="1" applyAlignment="1" applyProtection="1">
      <alignment vertical="center" wrapText="1"/>
      <protection hidden="1"/>
    </xf>
    <xf numFmtId="0" fontId="0" fillId="3" borderId="46" xfId="0" applyFill="1" applyBorder="1" applyAlignment="1" applyProtection="1">
      <alignment vertical="center" wrapText="1"/>
      <protection hidden="1"/>
    </xf>
    <xf numFmtId="5" fontId="4" fillId="3" borderId="47" xfId="0" applyNumberFormat="1" applyFont="1" applyFill="1" applyBorder="1" applyAlignment="1" applyProtection="1">
      <alignment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0" fillId="3" borderId="50" xfId="0" applyFill="1" applyBorder="1" applyAlignment="1" applyProtection="1">
      <alignment vertical="center" wrapText="1"/>
      <protection hidden="1"/>
    </xf>
    <xf numFmtId="0" fontId="17" fillId="3" borderId="31" xfId="0" applyFont="1" applyFill="1" applyBorder="1" applyAlignment="1" applyProtection="1">
      <alignment horizontal="left" vertical="top" wrapText="1"/>
      <protection hidden="1"/>
    </xf>
    <xf numFmtId="0" fontId="17" fillId="3" borderId="1" xfId="0" applyFont="1" applyFill="1" applyBorder="1" applyAlignment="1" applyProtection="1">
      <alignment horizontal="left" vertical="top" wrapText="1"/>
      <protection hidden="1"/>
    </xf>
    <xf numFmtId="0" fontId="16" fillId="3" borderId="63" xfId="0" applyFont="1" applyFill="1" applyBorder="1" applyAlignment="1" applyProtection="1">
      <alignment horizontal="left" vertical="top" wrapText="1"/>
      <protection hidden="1"/>
    </xf>
    <xf numFmtId="0" fontId="16" fillId="3" borderId="15" xfId="0" applyFont="1" applyFill="1" applyBorder="1" applyAlignment="1" applyProtection="1">
      <alignment horizontal="left" vertical="top" wrapText="1"/>
      <protection hidden="1"/>
    </xf>
    <xf numFmtId="0" fontId="16" fillId="3" borderId="64" xfId="0" applyFont="1" applyFill="1" applyBorder="1" applyAlignment="1" applyProtection="1">
      <alignment horizontal="left" vertical="top" wrapText="1"/>
      <protection hidden="1"/>
    </xf>
    <xf numFmtId="0" fontId="16" fillId="3" borderId="137" xfId="0" applyFont="1" applyFill="1" applyBorder="1" applyAlignment="1" applyProtection="1">
      <alignment horizontal="left" vertical="top" wrapText="1"/>
      <protection hidden="1"/>
    </xf>
    <xf numFmtId="0" fontId="16" fillId="3" borderId="16" xfId="0" applyFont="1" applyFill="1" applyBorder="1" applyAlignment="1" applyProtection="1">
      <alignment horizontal="left" vertical="top" wrapText="1"/>
      <protection hidden="1"/>
    </xf>
    <xf numFmtId="0" fontId="27" fillId="3" borderId="137" xfId="0" applyFont="1" applyFill="1" applyBorder="1" applyAlignment="1" applyProtection="1">
      <alignment horizontal="left" vertical="top" wrapText="1"/>
      <protection hidden="1"/>
    </xf>
    <xf numFmtId="0" fontId="27" fillId="3" borderId="138" xfId="0" applyFont="1" applyFill="1" applyBorder="1" applyAlignment="1" applyProtection="1">
      <alignment horizontal="left" vertical="top" wrapText="1"/>
      <protection hidden="1"/>
    </xf>
    <xf numFmtId="0" fontId="0" fillId="0" borderId="38" xfId="0" applyBorder="1" applyAlignment="1" applyProtection="1">
      <alignment horizontal="center" vertical="center" wrapText="1"/>
      <protection locked="0"/>
    </xf>
    <xf numFmtId="178" fontId="0" fillId="0" borderId="45" xfId="0" applyNumberFormat="1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protection hidden="1"/>
    </xf>
    <xf numFmtId="0" fontId="0" fillId="0" borderId="46" xfId="0" applyBorder="1" applyAlignment="1" applyProtection="1">
      <protection hidden="1"/>
    </xf>
    <xf numFmtId="0" fontId="0" fillId="0" borderId="116" xfId="0" applyBorder="1" applyAlignment="1" applyProtection="1">
      <protection hidden="1"/>
    </xf>
    <xf numFmtId="0" fontId="0" fillId="0" borderId="128" xfId="0" applyBorder="1" applyAlignment="1" applyProtection="1"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9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130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5" fontId="0" fillId="0" borderId="131" xfId="0" applyNumberFormat="1" applyBorder="1" applyAlignment="1" applyProtection="1">
      <alignment horizontal="center" vertical="center" wrapText="1"/>
      <protection hidden="1"/>
    </xf>
    <xf numFmtId="5" fontId="0" fillId="0" borderId="70" xfId="0" applyNumberFormat="1" applyBorder="1" applyAlignment="1" applyProtection="1">
      <alignment horizontal="center" vertical="center" wrapText="1"/>
      <protection hidden="1"/>
    </xf>
    <xf numFmtId="5" fontId="0" fillId="0" borderId="71" xfId="0" applyNumberFormat="1" applyBorder="1" applyAlignment="1" applyProtection="1">
      <alignment horizontal="center" vertical="center" wrapText="1"/>
      <protection hidden="1"/>
    </xf>
    <xf numFmtId="5" fontId="0" fillId="0" borderId="52" xfId="0" applyNumberFormat="1" applyBorder="1" applyAlignment="1" applyProtection="1">
      <alignment horizontal="center" vertical="center" wrapText="1"/>
      <protection hidden="1"/>
    </xf>
    <xf numFmtId="5" fontId="0" fillId="0" borderId="0" xfId="0" applyNumberFormat="1" applyBorder="1" applyAlignment="1" applyProtection="1">
      <alignment horizontal="center" vertical="center" wrapText="1"/>
      <protection hidden="1"/>
    </xf>
    <xf numFmtId="5" fontId="0" fillId="0" borderId="28" xfId="0" applyNumberFormat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178" fontId="0" fillId="0" borderId="132" xfId="0" applyNumberFormat="1" applyBorder="1" applyAlignment="1" applyProtection="1">
      <alignment horizontal="center" vertical="center" wrapText="1"/>
      <protection locked="0"/>
    </xf>
    <xf numFmtId="178" fontId="0" fillId="0" borderId="114" xfId="0" applyNumberFormat="1" applyBorder="1" applyAlignment="1" applyProtection="1">
      <alignment vertical="center" wrapText="1"/>
      <protection locked="0"/>
    </xf>
    <xf numFmtId="178" fontId="0" fillId="0" borderId="134" xfId="0" applyNumberFormat="1" applyBorder="1" applyAlignment="1" applyProtection="1">
      <alignment vertical="center" wrapText="1"/>
      <protection locked="0"/>
    </xf>
    <xf numFmtId="178" fontId="0" fillId="0" borderId="135" xfId="0" applyNumberFormat="1" applyBorder="1" applyAlignment="1" applyProtection="1">
      <alignment vertical="center" wrapText="1"/>
      <protection locked="0"/>
    </xf>
    <xf numFmtId="5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8" fontId="0" fillId="0" borderId="114" xfId="0" applyNumberForma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vertical="center" wrapText="1"/>
      <protection locked="0"/>
    </xf>
    <xf numFmtId="0" fontId="0" fillId="0" borderId="133" xfId="0" applyBorder="1" applyAlignment="1" applyProtection="1">
      <alignment vertical="center" wrapText="1"/>
      <protection locked="0"/>
    </xf>
    <xf numFmtId="0" fontId="0" fillId="0" borderId="135" xfId="0" applyBorder="1" applyAlignment="1" applyProtection="1">
      <alignment vertical="center" wrapText="1"/>
      <protection locked="0"/>
    </xf>
    <xf numFmtId="0" fontId="0" fillId="0" borderId="136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53" xfId="0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0" fontId="0" fillId="0" borderId="127" xfId="0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vertical="center" wrapText="1"/>
      <protection hidden="1"/>
    </xf>
    <xf numFmtId="0" fontId="0" fillId="0" borderId="124" xfId="0" applyBorder="1" applyAlignment="1" applyProtection="1">
      <alignment vertical="center" wrapText="1"/>
      <protection hidden="1"/>
    </xf>
    <xf numFmtId="0" fontId="0" fillId="0" borderId="122" xfId="0" applyBorder="1" applyAlignment="1" applyProtection="1">
      <alignment vertical="center" wrapText="1"/>
      <protection hidden="1"/>
    </xf>
    <xf numFmtId="0" fontId="0" fillId="0" borderId="125" xfId="0" applyBorder="1" applyAlignment="1" applyProtection="1">
      <alignment vertical="center" wrapText="1"/>
      <protection hidden="1"/>
    </xf>
    <xf numFmtId="0" fontId="0" fillId="0" borderId="45" xfId="0" applyBorder="1" applyProtection="1">
      <alignment vertical="center"/>
      <protection hidden="1"/>
    </xf>
    <xf numFmtId="0" fontId="0" fillId="0" borderId="46" xfId="0" applyBorder="1" applyProtection="1">
      <alignment vertical="center"/>
      <protection hidden="1"/>
    </xf>
    <xf numFmtId="0" fontId="0" fillId="0" borderId="29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28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178" fontId="0" fillId="0" borderId="47" xfId="0" applyNumberFormat="1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115" xfId="0" applyBorder="1" applyAlignment="1" applyProtection="1">
      <alignment horizontal="center" wrapText="1"/>
      <protection hidden="1"/>
    </xf>
    <xf numFmtId="0" fontId="0" fillId="0" borderId="116" xfId="0" applyBorder="1" applyAlignment="1" applyProtection="1">
      <alignment horizont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5" fontId="4" fillId="0" borderId="45" xfId="0" applyNumberFormat="1" applyFont="1" applyFill="1" applyBorder="1" applyAlignment="1" applyProtection="1">
      <alignment vertical="center" wrapText="1"/>
      <protection hidden="1"/>
    </xf>
    <xf numFmtId="0" fontId="0" fillId="0" borderId="116" xfId="0" applyBorder="1">
      <alignment vertical="center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126" xfId="0" applyBorder="1" applyAlignment="1" applyProtection="1">
      <alignment horizontal="center" vertical="center" wrapText="1"/>
      <protection hidden="1"/>
    </xf>
    <xf numFmtId="0" fontId="0" fillId="4" borderId="39" xfId="0" applyFill="1" applyBorder="1" applyAlignment="1" applyProtection="1">
      <alignment horizontal="center" vertical="center" wrapText="1"/>
      <protection hidden="1"/>
    </xf>
    <xf numFmtId="0" fontId="0" fillId="4" borderId="36" xfId="0" applyFill="1" applyBorder="1" applyAlignment="1" applyProtection="1">
      <alignment horizontal="center" vertical="center" wrapText="1"/>
      <protection hidden="1"/>
    </xf>
    <xf numFmtId="0" fontId="0" fillId="4" borderId="38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28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3" borderId="31" xfId="0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0" fontId="0" fillId="0" borderId="72" xfId="0" applyBorder="1" applyProtection="1">
      <alignment vertical="center"/>
      <protection hidden="1"/>
    </xf>
    <xf numFmtId="5" fontId="0" fillId="3" borderId="65" xfId="0" applyNumberFormat="1" applyFill="1" applyBorder="1" applyAlignment="1" applyProtection="1">
      <alignment horizontal="center" vertical="center" wrapText="1"/>
      <protection hidden="1"/>
    </xf>
    <xf numFmtId="5" fontId="0" fillId="3" borderId="1" xfId="0" applyNumberFormat="1" applyFill="1" applyBorder="1" applyAlignment="1" applyProtection="1">
      <alignment horizontal="center" vertical="center" wrapText="1"/>
      <protection hidden="1"/>
    </xf>
    <xf numFmtId="5" fontId="0" fillId="3" borderId="32" xfId="0" applyNumberForma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left" vertical="top" wrapText="1"/>
      <protection hidden="1"/>
    </xf>
    <xf numFmtId="0" fontId="10" fillId="0" borderId="15" xfId="0" applyFont="1" applyFill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64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>
      <alignment vertical="center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horizontal="center" vertical="center"/>
      <protection hidden="1"/>
    </xf>
    <xf numFmtId="0" fontId="0" fillId="0" borderId="123" xfId="0" applyBorder="1" applyAlignment="1" applyProtection="1">
      <alignment horizontal="center" vertical="center"/>
      <protection hidden="1"/>
    </xf>
    <xf numFmtId="5" fontId="0" fillId="0" borderId="124" xfId="0" applyNumberFormat="1" applyBorder="1" applyAlignment="1" applyProtection="1">
      <alignment horizontal="center" vertical="center" wrapText="1"/>
      <protection hidden="1"/>
    </xf>
    <xf numFmtId="5" fontId="0" fillId="0" borderId="122" xfId="0" applyNumberFormat="1" applyBorder="1" applyAlignment="1" applyProtection="1">
      <alignment horizontal="center" vertical="center" wrapText="1"/>
      <protection hidden="1"/>
    </xf>
    <xf numFmtId="5" fontId="0" fillId="0" borderId="125" xfId="0" applyNumberForma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5" fontId="0" fillId="0" borderId="29" xfId="0" applyNumberFormat="1" applyBorder="1" applyAlignment="1" applyProtection="1">
      <alignment horizontal="center" vertical="center" wrapText="1"/>
      <protection hidden="1"/>
    </xf>
    <xf numFmtId="0" fontId="0" fillId="3" borderId="47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top" wrapText="1"/>
      <protection locked="0"/>
    </xf>
    <xf numFmtId="5" fontId="0" fillId="0" borderId="55" xfId="0" applyNumberForma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alignment vertical="center"/>
      <protection hidden="1"/>
    </xf>
    <xf numFmtId="0" fontId="0" fillId="0" borderId="24" xfId="0" applyBorder="1" applyProtection="1">
      <alignment vertical="center"/>
      <protection hidden="1"/>
    </xf>
    <xf numFmtId="0" fontId="0" fillId="0" borderId="65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5" fontId="0" fillId="0" borderId="26" xfId="0" applyNumberFormat="1" applyBorder="1" applyAlignment="1" applyProtection="1">
      <alignment horizontal="center" vertical="center" wrapText="1"/>
      <protection hidden="1"/>
    </xf>
    <xf numFmtId="5" fontId="0" fillId="0" borderId="33" xfId="0" applyNumberFormat="1" applyBorder="1" applyAlignment="1" applyProtection="1">
      <alignment horizontal="center" vertical="center" wrapText="1"/>
      <protection hidden="1"/>
    </xf>
    <xf numFmtId="5" fontId="0" fillId="0" borderId="1" xfId="0" applyNumberFormat="1" applyBorder="1" applyAlignment="1" applyProtection="1">
      <alignment horizontal="center" vertical="center" wrapText="1"/>
      <protection hidden="1"/>
    </xf>
    <xf numFmtId="5" fontId="0" fillId="0" borderId="34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6" borderId="39" xfId="0" applyFill="1" applyBorder="1" applyAlignment="1" applyProtection="1">
      <alignment horizontal="center" vertical="center" wrapText="1"/>
      <protection hidden="1"/>
    </xf>
    <xf numFmtId="0" fontId="0" fillId="6" borderId="36" xfId="0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3" borderId="39" xfId="0" applyFill="1" applyBorder="1" applyAlignment="1" applyProtection="1">
      <alignment vertical="center" wrapText="1"/>
      <protection hidden="1"/>
    </xf>
    <xf numFmtId="0" fontId="0" fillId="3" borderId="36" xfId="0" applyFill="1" applyBorder="1" applyAlignment="1" applyProtection="1">
      <alignment vertical="center" wrapText="1"/>
      <protection hidden="1"/>
    </xf>
    <xf numFmtId="0" fontId="0" fillId="3" borderId="40" xfId="0" applyFill="1" applyBorder="1" applyAlignment="1" applyProtection="1">
      <alignment vertical="center" wrapText="1"/>
      <protection hidden="1"/>
    </xf>
    <xf numFmtId="5" fontId="0" fillId="3" borderId="77" xfId="0" applyNumberFormat="1" applyFill="1" applyBorder="1" applyAlignment="1" applyProtection="1">
      <alignment horizontal="center" vertical="center" wrapText="1"/>
      <protection hidden="1"/>
    </xf>
    <xf numFmtId="5" fontId="0" fillId="3" borderId="78" xfId="0" applyNumberFormat="1" applyFill="1" applyBorder="1" applyAlignment="1" applyProtection="1">
      <alignment horizontal="center" vertical="center" wrapText="1"/>
      <protection hidden="1"/>
    </xf>
    <xf numFmtId="5" fontId="0" fillId="3" borderId="79" xfId="0" applyNumberFormat="1" applyFill="1" applyBorder="1" applyAlignment="1" applyProtection="1">
      <alignment horizontal="center" vertical="center" wrapText="1"/>
      <protection hidden="1"/>
    </xf>
    <xf numFmtId="5" fontId="0" fillId="3" borderId="81" xfId="0" applyNumberFormat="1" applyFill="1" applyBorder="1" applyAlignment="1" applyProtection="1">
      <alignment horizontal="center" vertical="center" wrapText="1"/>
      <protection hidden="1"/>
    </xf>
    <xf numFmtId="5" fontId="0" fillId="3" borderId="82" xfId="0" applyNumberFormat="1" applyFill="1" applyBorder="1" applyAlignment="1" applyProtection="1">
      <alignment horizontal="center" vertical="center" wrapText="1"/>
      <protection hidden="1"/>
    </xf>
    <xf numFmtId="5" fontId="0" fillId="3" borderId="83" xfId="0" applyNumberFormat="1" applyFill="1" applyBorder="1" applyAlignment="1" applyProtection="1">
      <alignment horizontal="center" vertical="center" wrapText="1"/>
      <protection hidden="1"/>
    </xf>
    <xf numFmtId="5" fontId="0" fillId="0" borderId="115" xfId="0" applyNumberFormat="1" applyBorder="1" applyAlignment="1" applyProtection="1">
      <alignment horizontal="left" vertical="center" wrapText="1"/>
      <protection hidden="1"/>
    </xf>
    <xf numFmtId="5" fontId="0" fillId="0" borderId="116" xfId="0" applyNumberFormat="1" applyBorder="1" applyAlignment="1" applyProtection="1">
      <alignment horizontal="left" vertical="center" wrapText="1"/>
      <protection hidden="1"/>
    </xf>
    <xf numFmtId="5" fontId="0" fillId="0" borderId="117" xfId="0" applyNumberFormat="1" applyBorder="1" applyAlignment="1" applyProtection="1">
      <alignment horizontal="left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vertical="center" wrapText="1"/>
      <protection hidden="1"/>
    </xf>
    <xf numFmtId="0" fontId="0" fillId="0" borderId="120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20" xfId="0" applyBorder="1" applyProtection="1">
      <alignment vertical="center"/>
      <protection hidden="1"/>
    </xf>
    <xf numFmtId="0" fontId="0" fillId="0" borderId="73" xfId="0" applyBorder="1" applyAlignment="1" applyProtection="1">
      <alignment horizontal="left" vertical="center" wrapText="1"/>
      <protection hidden="1"/>
    </xf>
    <xf numFmtId="0" fontId="0" fillId="0" borderId="74" xfId="0" applyBorder="1" applyAlignment="1" applyProtection="1">
      <alignment horizontal="left" vertical="center" wrapText="1"/>
      <protection hidden="1"/>
    </xf>
    <xf numFmtId="0" fontId="0" fillId="0" borderId="109" xfId="0" applyBorder="1" applyAlignment="1" applyProtection="1">
      <alignment horizontal="left" vertical="center" wrapText="1"/>
      <protection hidden="1"/>
    </xf>
    <xf numFmtId="0" fontId="2" fillId="0" borderId="110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0" fillId="3" borderId="47" xfId="0" applyFill="1" applyBorder="1" applyAlignment="1" applyProtection="1">
      <alignment horizontal="center" vertical="center" wrapText="1"/>
      <protection hidden="1"/>
    </xf>
    <xf numFmtId="0" fontId="0" fillId="3" borderId="29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28" xfId="0" applyFill="1" applyBorder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32" xfId="0" applyFill="1" applyBorder="1" applyAlignment="1" applyProtection="1">
      <alignment horizontal="center" vertical="center" wrapText="1"/>
      <protection hidden="1"/>
    </xf>
    <xf numFmtId="5" fontId="0" fillId="0" borderId="50" xfId="0" applyNumberFormat="1" applyBorder="1" applyAlignment="1" applyProtection="1">
      <alignment horizontal="center" vertical="center" wrapText="1"/>
      <protection hidden="1"/>
    </xf>
    <xf numFmtId="5" fontId="0" fillId="0" borderId="30" xfId="0" applyNumberForma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left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2" fillId="0" borderId="111" xfId="0" applyFont="1" applyBorder="1" applyAlignment="1" applyProtection="1">
      <alignment horizontal="left" vertical="center"/>
      <protection hidden="1"/>
    </xf>
    <xf numFmtId="5" fontId="0" fillId="0" borderId="54" xfId="0" applyNumberFormat="1" applyBorder="1" applyAlignment="1" applyProtection="1">
      <alignment horizontal="center" vertical="center" wrapText="1"/>
      <protection hidden="1"/>
    </xf>
    <xf numFmtId="5" fontId="0" fillId="0" borderId="10" xfId="0" applyNumberFormat="1" applyBorder="1" applyAlignment="1" applyProtection="1">
      <alignment horizontal="center" vertical="center" wrapText="1"/>
      <protection hidden="1"/>
    </xf>
    <xf numFmtId="5" fontId="0" fillId="0" borderId="21" xfId="0" applyNumberFormat="1" applyBorder="1" applyAlignment="1" applyProtection="1">
      <alignment horizontal="center" vertical="center" wrapText="1"/>
      <protection hidden="1"/>
    </xf>
    <xf numFmtId="0" fontId="0" fillId="0" borderId="112" xfId="0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0" fillId="0" borderId="113" xfId="0" applyBorder="1" applyAlignment="1" applyProtection="1">
      <alignment horizontal="center" vertical="center" wrapText="1"/>
      <protection hidden="1"/>
    </xf>
    <xf numFmtId="0" fontId="0" fillId="0" borderId="114" xfId="0" applyBorder="1" applyAlignment="1" applyProtection="1">
      <alignment horizontal="center" vertical="center" wrapText="1"/>
      <protection hidden="1"/>
    </xf>
    <xf numFmtId="0" fontId="0" fillId="0" borderId="118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51" xfId="0" applyBorder="1" applyAlignment="1" applyProtection="1">
      <alignment horizontal="left" vertical="center" wrapText="1"/>
      <protection hidden="1"/>
    </xf>
    <xf numFmtId="5" fontId="0" fillId="0" borderId="77" xfId="0" applyNumberFormat="1" applyBorder="1" applyAlignment="1" applyProtection="1">
      <alignment horizontal="left" vertical="center" wrapText="1"/>
      <protection hidden="1"/>
    </xf>
    <xf numFmtId="5" fontId="0" fillId="0" borderId="78" xfId="0" applyNumberFormat="1" applyBorder="1" applyAlignment="1" applyProtection="1">
      <alignment horizontal="left" vertical="center" wrapText="1"/>
      <protection hidden="1"/>
    </xf>
    <xf numFmtId="5" fontId="0" fillId="0" borderId="111" xfId="0" applyNumberFormat="1" applyBorder="1" applyAlignment="1" applyProtection="1">
      <alignment horizontal="left" vertical="center" wrapText="1"/>
      <protection hidden="1"/>
    </xf>
    <xf numFmtId="5" fontId="24" fillId="0" borderId="119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78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79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72" xfId="0" applyFont="1" applyBorder="1" applyAlignment="1" applyProtection="1">
      <alignment horizontal="left" vertical="center" wrapText="1"/>
      <protection hidden="1"/>
    </xf>
    <xf numFmtId="5" fontId="24" fillId="0" borderId="63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15" xfId="0" applyNumberFormat="1" applyFont="1" applyFill="1" applyBorder="1" applyAlignment="1" applyProtection="1">
      <alignment horizontal="center" vertical="center" wrapText="1"/>
      <protection hidden="1"/>
    </xf>
    <xf numFmtId="5" fontId="24" fillId="0" borderId="64" xfId="0" applyNumberFormat="1" applyFont="1" applyFill="1" applyBorder="1" applyAlignment="1" applyProtection="1">
      <alignment horizontal="center" vertical="center" wrapText="1"/>
      <protection hidden="1"/>
    </xf>
    <xf numFmtId="5" fontId="24" fillId="3" borderId="16" xfId="0" applyNumberFormat="1" applyFont="1" applyFill="1" applyBorder="1" applyAlignment="1" applyProtection="1">
      <alignment horizontal="center" vertical="center" wrapText="1"/>
      <protection hidden="1"/>
    </xf>
    <xf numFmtId="5" fontId="24" fillId="3" borderId="15" xfId="0" applyNumberFormat="1" applyFont="1" applyFill="1" applyBorder="1" applyAlignment="1" applyProtection="1">
      <alignment horizontal="center" vertical="center" wrapText="1"/>
      <protection hidden="1"/>
    </xf>
    <xf numFmtId="5" fontId="24" fillId="3" borderId="64" xfId="0" applyNumberFormat="1" applyFont="1" applyFill="1" applyBorder="1" applyAlignment="1" applyProtection="1">
      <alignment horizontal="center" vertical="center" wrapText="1"/>
      <protection hidden="1"/>
    </xf>
    <xf numFmtId="5" fontId="0" fillId="0" borderId="24" xfId="0" applyNumberFormat="1" applyBorder="1" applyAlignment="1" applyProtection="1">
      <alignment horizontal="center" vertical="center" wrapText="1"/>
      <protection hidden="1"/>
    </xf>
    <xf numFmtId="5" fontId="0" fillId="0" borderId="81" xfId="0" applyNumberFormat="1" applyBorder="1" applyAlignment="1" applyProtection="1">
      <alignment horizontal="center" vertical="center" wrapText="1"/>
      <protection hidden="1"/>
    </xf>
    <xf numFmtId="5" fontId="0" fillId="0" borderId="82" xfId="0" applyNumberFormat="1" applyBorder="1" applyAlignment="1" applyProtection="1">
      <alignment horizontal="center" vertical="center" wrapText="1"/>
      <protection hidden="1"/>
    </xf>
    <xf numFmtId="5" fontId="0" fillId="0" borderId="83" xfId="0" applyNumberForma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68" xfId="0" applyBorder="1" applyAlignment="1" applyProtection="1">
      <alignment horizontal="left" vertical="center" wrapText="1"/>
      <protection hidden="1"/>
    </xf>
    <xf numFmtId="0" fontId="0" fillId="0" borderId="115" xfId="0" applyBorder="1" applyAlignment="1" applyProtection="1">
      <alignment horizontal="left" vertical="center" wrapText="1"/>
      <protection hidden="1"/>
    </xf>
    <xf numFmtId="0" fontId="0" fillId="0" borderId="116" xfId="0" applyBorder="1" applyAlignment="1" applyProtection="1">
      <alignment horizontal="left" vertical="center" wrapText="1"/>
      <protection hidden="1"/>
    </xf>
    <xf numFmtId="0" fontId="0" fillId="0" borderId="117" xfId="0" applyBorder="1" applyAlignment="1" applyProtection="1">
      <alignment horizontal="left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0" fillId="0" borderId="100" xfId="0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 wrapText="1"/>
      <protection hidden="1"/>
    </xf>
    <xf numFmtId="0" fontId="0" fillId="0" borderId="108" xfId="0" applyBorder="1" applyAlignment="1" applyProtection="1">
      <alignment horizontal="center" vertical="center" wrapText="1"/>
      <protection hidden="1"/>
    </xf>
    <xf numFmtId="0" fontId="0" fillId="0" borderId="104" xfId="0" applyBorder="1" applyAlignment="1" applyProtection="1">
      <alignment horizontal="center" vertical="center" wrapText="1"/>
      <protection hidden="1"/>
    </xf>
    <xf numFmtId="0" fontId="0" fillId="0" borderId="105" xfId="0" applyBorder="1" applyAlignment="1" applyProtection="1">
      <alignment horizontal="center" vertical="center" wrapText="1"/>
      <protection hidden="1"/>
    </xf>
    <xf numFmtId="0" fontId="0" fillId="0" borderId="106" xfId="0" applyBorder="1" applyAlignment="1" applyProtection="1">
      <alignment horizontal="center" vertical="center" wrapText="1"/>
      <protection hidden="1"/>
    </xf>
    <xf numFmtId="0" fontId="10" fillId="0" borderId="107" xfId="0" applyFont="1" applyBorder="1" applyAlignment="1" applyProtection="1">
      <alignment horizontal="center" vertical="center" wrapText="1"/>
      <protection hidden="1"/>
    </xf>
    <xf numFmtId="0" fontId="10" fillId="0" borderId="105" xfId="0" applyFont="1" applyBorder="1" applyAlignment="1" applyProtection="1">
      <alignment horizontal="center" vertical="center" wrapText="1"/>
      <protection hidden="1"/>
    </xf>
    <xf numFmtId="0" fontId="10" fillId="0" borderId="106" xfId="0" applyFont="1" applyBorder="1" applyAlignment="1" applyProtection="1">
      <alignment horizontal="center" vertical="center" wrapText="1"/>
      <protection hidden="1"/>
    </xf>
    <xf numFmtId="0" fontId="0" fillId="0" borderId="107" xfId="0" applyBorder="1" applyAlignment="1" applyProtection="1">
      <alignment horizontal="center" vertical="center" wrapText="1"/>
      <protection hidden="1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5" fontId="0" fillId="3" borderId="91" xfId="0" applyNumberFormat="1" applyFill="1" applyBorder="1" applyAlignment="1" applyProtection="1">
      <alignment horizontal="center" vertical="center" wrapText="1"/>
      <protection hidden="1"/>
    </xf>
    <xf numFmtId="5" fontId="0" fillId="3" borderId="92" xfId="0" applyNumberFormat="1" applyFill="1" applyBorder="1" applyAlignment="1" applyProtection="1">
      <alignment horizontal="center" vertical="center" wrapText="1"/>
      <protection hidden="1"/>
    </xf>
    <xf numFmtId="5" fontId="0" fillId="3" borderId="94" xfId="0" applyNumberFormat="1" applyFill="1" applyBorder="1" applyAlignment="1" applyProtection="1">
      <alignment horizontal="center" vertical="center" wrapText="1"/>
      <protection hidden="1"/>
    </xf>
    <xf numFmtId="5" fontId="0" fillId="3" borderId="95" xfId="0" applyNumberFormat="1" applyFill="1" applyBorder="1" applyAlignment="1" applyProtection="1">
      <alignment horizontal="center" vertical="center" wrapText="1"/>
      <protection hidden="1"/>
    </xf>
    <xf numFmtId="0" fontId="2" fillId="3" borderId="92" xfId="0" applyNumberFormat="1" applyFont="1" applyFill="1" applyBorder="1" applyAlignment="1">
      <alignment horizontal="center" vertical="center" wrapText="1"/>
    </xf>
    <xf numFmtId="0" fontId="2" fillId="3" borderId="95" xfId="0" applyNumberFormat="1" applyFont="1" applyFill="1" applyBorder="1" applyAlignment="1">
      <alignment horizontal="center" vertical="center" wrapText="1"/>
    </xf>
    <xf numFmtId="0" fontId="0" fillId="3" borderId="92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20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5" fontId="0" fillId="5" borderId="85" xfId="0" applyNumberFormat="1" applyFill="1" applyBorder="1" applyAlignment="1" applyProtection="1">
      <alignment horizontal="center" vertical="center" wrapText="1"/>
      <protection hidden="1"/>
    </xf>
    <xf numFmtId="5" fontId="0" fillId="5" borderId="86" xfId="0" applyNumberFormat="1" applyFill="1" applyBorder="1" applyAlignment="1" applyProtection="1">
      <alignment horizontal="center" vertical="center" wrapText="1"/>
      <protection hidden="1"/>
    </xf>
    <xf numFmtId="5" fontId="0" fillId="5" borderId="88" xfId="0" applyNumberFormat="1" applyFill="1" applyBorder="1" applyAlignment="1" applyProtection="1">
      <alignment horizontal="center" vertical="center" wrapText="1"/>
      <protection hidden="1"/>
    </xf>
    <xf numFmtId="5" fontId="0" fillId="5" borderId="89" xfId="0" applyNumberFormat="1" applyFill="1" applyBorder="1" applyAlignment="1" applyProtection="1">
      <alignment horizontal="center" vertical="center" wrapText="1"/>
      <protection hidden="1"/>
    </xf>
    <xf numFmtId="5" fontId="0" fillId="5" borderId="86" xfId="0" applyNumberFormat="1" applyFont="1" applyFill="1" applyBorder="1" applyAlignment="1" applyProtection="1">
      <alignment horizontal="center" vertical="center" wrapText="1"/>
      <protection hidden="1"/>
    </xf>
    <xf numFmtId="5" fontId="0" fillId="5" borderId="89" xfId="0" applyNumberFormat="1" applyFont="1" applyFill="1" applyBorder="1" applyAlignment="1" applyProtection="1">
      <alignment horizontal="center" vertical="center" wrapText="1"/>
      <protection hidden="1"/>
    </xf>
    <xf numFmtId="5" fontId="0" fillId="1" borderId="86" xfId="0" applyNumberFormat="1" applyFont="1" applyFill="1" applyBorder="1" applyAlignment="1" applyProtection="1">
      <alignment horizontal="center" vertical="center"/>
      <protection hidden="1"/>
    </xf>
    <xf numFmtId="5" fontId="0" fillId="1" borderId="89" xfId="0" applyNumberFormat="1" applyFont="1" applyFill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 wrapText="1"/>
      <protection hidden="1"/>
    </xf>
    <xf numFmtId="0" fontId="0" fillId="0" borderId="103" xfId="0" applyBorder="1" applyAlignment="1" applyProtection="1">
      <alignment horizontal="center" vertical="center" wrapText="1"/>
      <protection hidden="1"/>
    </xf>
    <xf numFmtId="0" fontId="0" fillId="0" borderId="99" xfId="0" applyBorder="1" applyAlignment="1" applyProtection="1">
      <alignment horizontal="center" vertical="center" wrapText="1"/>
      <protection hidden="1"/>
    </xf>
    <xf numFmtId="0" fontId="0" fillId="3" borderId="73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5" fontId="0" fillId="0" borderId="77" xfId="0" applyNumberFormat="1" applyBorder="1" applyAlignment="1" applyProtection="1">
      <alignment horizontal="center" vertical="center" wrapText="1"/>
      <protection hidden="1"/>
    </xf>
    <xf numFmtId="5" fontId="0" fillId="0" borderId="78" xfId="0" applyNumberFormat="1" applyBorder="1" applyAlignment="1" applyProtection="1">
      <alignment horizontal="center" vertical="center" wrapText="1"/>
      <protection hidden="1"/>
    </xf>
    <xf numFmtId="5" fontId="0" fillId="0" borderId="79" xfId="0" applyNumberFormat="1" applyBorder="1" applyAlignment="1" applyProtection="1">
      <alignment horizontal="center" vertical="center" wrapText="1"/>
      <protection hidden="1"/>
    </xf>
    <xf numFmtId="0" fontId="0" fillId="3" borderId="77" xfId="0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5" fontId="0" fillId="0" borderId="23" xfId="0" applyNumberFormat="1" applyFont="1" applyBorder="1" applyAlignment="1" applyProtection="1">
      <alignment horizontal="center" vertical="center" wrapText="1"/>
      <protection hidden="1"/>
    </xf>
    <xf numFmtId="5" fontId="0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5" fontId="0" fillId="0" borderId="45" xfId="0" applyNumberFormat="1" applyFont="1" applyBorder="1" applyAlignment="1" applyProtection="1">
      <alignment horizontal="center" vertical="center" wrapText="1"/>
      <protection hidden="1"/>
    </xf>
    <xf numFmtId="5" fontId="0" fillId="0" borderId="46" xfId="0" applyNumberFormat="1" applyFont="1" applyBorder="1" applyAlignment="1" applyProtection="1">
      <alignment horizontal="center" vertical="center" wrapText="1"/>
      <protection hidden="1"/>
    </xf>
    <xf numFmtId="5" fontId="0" fillId="0" borderId="73" xfId="0" applyNumberFormat="1" applyBorder="1" applyAlignment="1" applyProtection="1">
      <alignment horizontal="center" vertical="center" wrapText="1"/>
      <protection hidden="1"/>
    </xf>
    <xf numFmtId="5" fontId="0" fillId="0" borderId="74" xfId="0" applyNumberFormat="1" applyBorder="1" applyAlignment="1" applyProtection="1">
      <alignment horizontal="center" vertical="center" wrapText="1"/>
      <protection hidden="1"/>
    </xf>
    <xf numFmtId="5" fontId="0" fillId="0" borderId="75" xfId="0" applyNumberFormat="1" applyBorder="1" applyAlignment="1" applyProtection="1">
      <alignment horizontal="center" vertical="center" wrapText="1"/>
      <protection hidden="1"/>
    </xf>
    <xf numFmtId="0" fontId="0" fillId="3" borderId="81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</cellXfs>
  <cellStyles count="1">
    <cellStyle name="標準" xfId="0" builtinId="0"/>
  </cellStyles>
  <dxfs count="67">
    <dxf>
      <fill>
        <patternFill patternType="mediumGray">
          <fgColor rgb="FFFFFF66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mediumGray">
          <fgColor rgb="FFFFFF66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ill>
        <patternFill patternType="mediumGray">
          <fgColor rgb="FFFFFF66"/>
        </patternFill>
      </fill>
    </dxf>
    <dxf>
      <fill>
        <patternFill patternType="mediumGray">
          <fgColor rgb="FFFFFF66"/>
        </patternFill>
      </fill>
    </dxf>
    <dxf>
      <font>
        <color rgb="FF0000FF"/>
      </font>
    </dxf>
    <dxf>
      <fill>
        <patternFill patternType="mediumGray">
          <fgColor rgb="FFFFFF66"/>
        </patternFill>
      </fill>
    </dxf>
    <dxf>
      <fill>
        <patternFill patternType="gray125">
          <bgColor theme="0" tint="-4.9989318521683403E-2"/>
        </patternFill>
      </fill>
    </dxf>
    <dxf>
      <fill>
        <patternFill patternType="gray125"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</patternFill>
      </fill>
    </dxf>
    <dxf>
      <fill>
        <patternFill patternType="mediumGray">
          <fgColor rgb="FFFFFF66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mediumGray">
          <fgColor rgb="FFFFFF66"/>
          <bgColor auto="1"/>
        </patternFill>
      </fill>
    </dxf>
    <dxf>
      <font>
        <color rgb="FF0000FF"/>
      </font>
      <fill>
        <patternFill patternType="mediumGray">
          <fgColor rgb="FFFFFF66"/>
        </patternFill>
      </fill>
    </dxf>
    <dxf>
      <font>
        <b val="0"/>
        <i val="0"/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mediumGray">
          <f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mediumGray">
          <fgColor rgb="FFFFFF00"/>
        </patternFill>
      </fill>
    </dxf>
    <dxf>
      <fill>
        <patternFill patternType="mediumGray">
          <fgColor rgb="FFFFFF66"/>
          <bgColor auto="1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ill>
        <patternFill patternType="mediumGray">
          <fgColor rgb="FFFFFF66"/>
          <bgColor indexed="65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j03n05\&#20849;&#26377;_&#27835;&#39443;\Users\Shimoda\Desktop\3&#30149;&#38498;&#29992;&#36039;&#26009;\&#27835;&#39443;\&#22865;&#32004;&#26360;&#12539;&#35226;&#26360;(2006&#24180;&#24230;&#65374;)\&#22865;&#32004;&#26360;&#31561;_2013~2014&#24180;&#25913;&#27491;\&#25215;&#35469;&#29992;&#25913;&#27491;&#26696;\&#33256;&#24202;&#30740;&#31350;&#36027;&#29992;&#12395;&#38306;&#12377;&#12427;&#35226;&#26360;_&#21029;&#34920;&#26696;_201410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(1)"/>
      <sheetName val="別表1(2)"/>
      <sheetName val="別表1(3)"/>
      <sheetName val="別表1(3)20141105"/>
      <sheetName val="別表1(4)"/>
      <sheetName val="別表1(5)"/>
      <sheetName val="別表2"/>
      <sheetName val="別表2 (2)"/>
      <sheetName val="別表2 (3)"/>
      <sheetName val="別表2 (20141006)"/>
      <sheetName val="別表2 (20141105)"/>
      <sheetName val="別表1"/>
      <sheetName val="別表1 (継続試験)"/>
      <sheetName val="2012年度試算"/>
      <sheetName val="比較"/>
      <sheetName val="Access data"/>
      <sheetName val="Access data (集計不適削除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T86" t="str">
            <v>□</v>
          </cell>
        </row>
        <row r="87">
          <cell r="T87" t="str">
            <v>□</v>
          </cell>
        </row>
        <row r="88">
          <cell r="T88" t="str">
            <v>□</v>
          </cell>
        </row>
        <row r="89">
          <cell r="T89" t="str">
            <v>☑</v>
          </cell>
        </row>
        <row r="90">
          <cell r="T90" t="str">
            <v>☑</v>
          </cell>
        </row>
        <row r="92">
          <cell r="T92" t="str">
            <v>□</v>
          </cell>
        </row>
        <row r="93">
          <cell r="T93" t="str">
            <v>□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topLeftCell="A55" zoomScaleNormal="100" workbookViewId="0">
      <selection activeCell="L13" sqref="L13"/>
    </sheetView>
  </sheetViews>
  <sheetFormatPr defaultRowHeight="18.75" x14ac:dyDescent="0.45"/>
  <cols>
    <col min="2" max="38" width="3.33203125" customWidth="1"/>
    <col min="41" max="41" width="9.88671875" bestFit="1" customWidth="1"/>
    <col min="42" max="42" width="33.44140625" customWidth="1"/>
    <col min="43" max="43" width="11.88671875" customWidth="1"/>
    <col min="44" max="44" width="13.33203125" customWidth="1"/>
    <col min="45" max="45" width="10.6640625" customWidth="1"/>
    <col min="46" max="46" width="18.21875" customWidth="1"/>
  </cols>
  <sheetData>
    <row r="1" spans="1:37" ht="22.5" customHeight="1" thickBot="1" x14ac:dyDescent="0.5">
      <c r="A1" s="1"/>
      <c r="B1" s="1"/>
      <c r="C1" s="1" t="s">
        <v>148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33" t="s">
        <v>0</v>
      </c>
      <c r="AD1" s="233"/>
      <c r="AE1" s="234"/>
      <c r="AF1" s="235"/>
      <c r="AG1" s="235"/>
      <c r="AH1" s="235"/>
      <c r="AI1" s="235"/>
      <c r="AJ1" s="235"/>
    </row>
    <row r="2" spans="1:37" ht="11.25" customHeight="1" x14ac:dyDescent="0.45">
      <c r="U2" s="2"/>
      <c r="V2" s="3"/>
      <c r="W2" s="3"/>
      <c r="Z2" s="236" t="s">
        <v>1</v>
      </c>
      <c r="AA2" s="237"/>
      <c r="AB2" s="237"/>
      <c r="AC2" s="240"/>
      <c r="AD2" s="241"/>
      <c r="AE2" s="241"/>
      <c r="AF2" s="241"/>
      <c r="AG2" s="241"/>
      <c r="AH2" s="241"/>
      <c r="AI2" s="241"/>
      <c r="AJ2" s="241"/>
      <c r="AK2" s="242"/>
    </row>
    <row r="3" spans="1:37" ht="11.25" customHeight="1" x14ac:dyDescent="0.45">
      <c r="U3" s="2"/>
      <c r="V3" s="3"/>
      <c r="W3" s="3"/>
      <c r="Z3" s="238"/>
      <c r="AA3" s="239"/>
      <c r="AB3" s="239"/>
      <c r="AC3" s="243"/>
      <c r="AD3" s="244"/>
      <c r="AE3" s="244"/>
      <c r="AF3" s="244"/>
      <c r="AG3" s="244"/>
      <c r="AH3" s="244"/>
      <c r="AI3" s="244"/>
      <c r="AJ3" s="244"/>
      <c r="AK3" s="245"/>
    </row>
    <row r="4" spans="1:37" ht="11.25" customHeight="1" x14ac:dyDescent="0.45">
      <c r="U4" s="4"/>
      <c r="V4" s="4"/>
      <c r="W4" s="4"/>
      <c r="Z4" s="246" t="s">
        <v>2</v>
      </c>
      <c r="AA4" s="247"/>
      <c r="AB4" s="247"/>
      <c r="AC4" s="250" t="s">
        <v>3</v>
      </c>
      <c r="AD4" s="252" t="s">
        <v>4</v>
      </c>
      <c r="AE4" s="252"/>
      <c r="AF4" s="253" t="s">
        <v>5</v>
      </c>
      <c r="AG4" s="255" t="s">
        <v>6</v>
      </c>
      <c r="AH4" s="255"/>
      <c r="AI4" s="255"/>
      <c r="AJ4" s="255"/>
      <c r="AK4" s="256"/>
    </row>
    <row r="5" spans="1:37" ht="11.25" customHeight="1" x14ac:dyDescent="0.45">
      <c r="U5" s="4"/>
      <c r="V5" s="4"/>
      <c r="W5" s="4"/>
      <c r="Z5" s="246"/>
      <c r="AA5" s="247"/>
      <c r="AB5" s="247"/>
      <c r="AC5" s="251"/>
      <c r="AD5" s="252"/>
      <c r="AE5" s="252"/>
      <c r="AF5" s="254"/>
      <c r="AG5" s="255"/>
      <c r="AH5" s="255"/>
      <c r="AI5" s="255"/>
      <c r="AJ5" s="255"/>
      <c r="AK5" s="256"/>
    </row>
    <row r="6" spans="1:37" ht="11.25" customHeight="1" x14ac:dyDescent="0.45">
      <c r="U6" s="4"/>
      <c r="V6" s="4"/>
      <c r="W6" s="4"/>
      <c r="Z6" s="246"/>
      <c r="AA6" s="247"/>
      <c r="AB6" s="247"/>
      <c r="AC6" s="250" t="s">
        <v>5</v>
      </c>
      <c r="AD6" s="174" t="s">
        <v>7</v>
      </c>
      <c r="AE6" s="239"/>
      <c r="AF6" s="253" t="s">
        <v>5</v>
      </c>
      <c r="AG6" s="252" t="s">
        <v>8</v>
      </c>
      <c r="AH6" s="255"/>
      <c r="AI6" s="255"/>
      <c r="AJ6" s="255"/>
      <c r="AK6" s="256"/>
    </row>
    <row r="7" spans="1:37" ht="11.25" customHeight="1" thickBot="1" x14ac:dyDescent="0.5">
      <c r="U7" s="4"/>
      <c r="V7" s="4"/>
      <c r="W7" s="4"/>
      <c r="Z7" s="248"/>
      <c r="AA7" s="249"/>
      <c r="AB7" s="249"/>
      <c r="AC7" s="257"/>
      <c r="AD7" s="258"/>
      <c r="AE7" s="258"/>
      <c r="AF7" s="259"/>
      <c r="AG7" s="260"/>
      <c r="AH7" s="260"/>
      <c r="AI7" s="260"/>
      <c r="AJ7" s="260"/>
      <c r="AK7" s="261"/>
    </row>
    <row r="8" spans="1:37" ht="15" customHeight="1" x14ac:dyDescent="0.45"/>
    <row r="9" spans="1:37" ht="15.75" customHeight="1" x14ac:dyDescent="0.45">
      <c r="K9" s="227" t="s">
        <v>9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</row>
    <row r="10" spans="1:37" ht="15.75" customHeight="1" x14ac:dyDescent="0.45"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37" ht="15.75" customHeight="1" x14ac:dyDescent="0.45"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</row>
    <row r="12" spans="1:37" ht="15" customHeight="1" x14ac:dyDescent="0.45"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7" ht="15" customHeight="1" x14ac:dyDescent="0.45">
      <c r="K13" s="6"/>
      <c r="L13" s="6"/>
      <c r="M13" s="6"/>
      <c r="O13" s="229" t="s">
        <v>10</v>
      </c>
      <c r="P13" s="230" t="str">
        <f>IF(S13="☑","□","☑")</f>
        <v>☑</v>
      </c>
      <c r="Q13" s="231" t="s">
        <v>11</v>
      </c>
      <c r="R13" s="231"/>
      <c r="S13" s="232" t="s">
        <v>5</v>
      </c>
      <c r="T13" s="231" t="s">
        <v>12</v>
      </c>
      <c r="U13" s="231"/>
      <c r="V13" s="229" t="s">
        <v>13</v>
      </c>
    </row>
    <row r="14" spans="1:37" ht="15" customHeight="1" x14ac:dyDescent="0.45">
      <c r="K14" s="6"/>
      <c r="L14" s="6"/>
      <c r="M14" s="6"/>
      <c r="O14" s="229"/>
      <c r="P14" s="230"/>
      <c r="Q14" s="231"/>
      <c r="R14" s="231"/>
      <c r="S14" s="232"/>
      <c r="T14" s="231"/>
      <c r="U14" s="231"/>
      <c r="V14" s="229"/>
      <c r="AH14" s="7" t="str">
        <f>IF(AND(S13="☑",ISBLANK(AH15)),"↓版数","")</f>
        <v/>
      </c>
    </row>
    <row r="15" spans="1:37" s="8" customFormat="1" ht="22.5" x14ac:dyDescent="0.45">
      <c r="D15" s="9" t="s">
        <v>14</v>
      </c>
      <c r="E15" s="9"/>
      <c r="F15" s="205"/>
      <c r="G15" s="205"/>
      <c r="H15" s="205"/>
      <c r="I15" s="10" t="s">
        <v>15</v>
      </c>
      <c r="J15" s="205"/>
      <c r="K15" s="205"/>
      <c r="L15" s="10" t="s">
        <v>16</v>
      </c>
      <c r="M15" s="205"/>
      <c r="N15" s="205"/>
      <c r="O15" s="10" t="s">
        <v>17</v>
      </c>
      <c r="P15" s="206" t="s">
        <v>18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11"/>
    </row>
    <row r="16" spans="1:37" ht="15" customHeight="1" thickBot="1" x14ac:dyDescent="0.5"/>
    <row r="17" spans="2:37" ht="15" customHeight="1" x14ac:dyDescent="0.45">
      <c r="B17" s="207" t="s">
        <v>19</v>
      </c>
      <c r="C17" s="208"/>
      <c r="D17" s="208"/>
      <c r="E17" s="208"/>
      <c r="F17" s="208"/>
      <c r="G17" s="209"/>
      <c r="H17" s="211"/>
      <c r="I17" s="212"/>
      <c r="J17" s="212"/>
      <c r="K17" s="212"/>
      <c r="L17" s="212"/>
      <c r="M17" s="212"/>
      <c r="N17" s="212"/>
      <c r="O17" s="213"/>
      <c r="P17" s="217" t="s">
        <v>20</v>
      </c>
      <c r="Q17" s="218"/>
      <c r="R17" s="218"/>
      <c r="S17" s="218"/>
      <c r="T17" s="218"/>
      <c r="U17" s="218"/>
      <c r="V17" s="218"/>
      <c r="W17" s="218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3"/>
    </row>
    <row r="18" spans="2:37" ht="15" customHeight="1" x14ac:dyDescent="0.45">
      <c r="B18" s="210"/>
      <c r="C18" s="122"/>
      <c r="D18" s="122"/>
      <c r="E18" s="122"/>
      <c r="F18" s="122"/>
      <c r="G18" s="123"/>
      <c r="H18" s="214"/>
      <c r="I18" s="215"/>
      <c r="J18" s="215"/>
      <c r="K18" s="215"/>
      <c r="L18" s="215"/>
      <c r="M18" s="215"/>
      <c r="N18" s="215"/>
      <c r="O18" s="216"/>
      <c r="P18" s="219"/>
      <c r="Q18" s="220"/>
      <c r="R18" s="220"/>
      <c r="S18" s="220"/>
      <c r="T18" s="220"/>
      <c r="U18" s="220"/>
      <c r="V18" s="220"/>
      <c r="W18" s="220"/>
      <c r="X18" s="224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</row>
    <row r="19" spans="2:37" ht="15" customHeight="1" x14ac:dyDescent="0.45">
      <c r="B19" s="187" t="s">
        <v>21</v>
      </c>
      <c r="C19" s="188"/>
      <c r="D19" s="188"/>
      <c r="E19" s="188"/>
      <c r="F19" s="188"/>
      <c r="G19" s="189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6"/>
    </row>
    <row r="20" spans="2:37" ht="15" customHeight="1" x14ac:dyDescent="0.45">
      <c r="B20" s="190"/>
      <c r="C20" s="146"/>
      <c r="D20" s="146"/>
      <c r="E20" s="146"/>
      <c r="F20" s="146"/>
      <c r="G20" s="147"/>
      <c r="H20" s="19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</row>
    <row r="21" spans="2:37" ht="15" customHeight="1" thickBot="1" x14ac:dyDescent="0.5">
      <c r="B21" s="191"/>
      <c r="C21" s="192"/>
      <c r="D21" s="192"/>
      <c r="E21" s="192"/>
      <c r="F21" s="192"/>
      <c r="G21" s="193"/>
      <c r="H21" s="200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2"/>
    </row>
    <row r="22" spans="2:37" ht="11.25" customHeight="1" x14ac:dyDescent="0.45"/>
    <row r="23" spans="2:37" ht="9" customHeight="1" x14ac:dyDescent="0.45"/>
    <row r="24" spans="2:37" ht="15" customHeight="1" thickBot="1" x14ac:dyDescent="0.5">
      <c r="B24" s="12" t="s">
        <v>22</v>
      </c>
    </row>
    <row r="25" spans="2:37" ht="105" customHeight="1" thickBot="1" x14ac:dyDescent="0.5">
      <c r="B25" s="100" t="s">
        <v>23</v>
      </c>
      <c r="C25" s="72"/>
      <c r="D25" s="72"/>
      <c r="E25" s="72"/>
      <c r="F25" s="72"/>
      <c r="G25" s="72"/>
      <c r="H25" s="101" t="s">
        <v>24</v>
      </c>
      <c r="I25" s="72"/>
      <c r="J25" s="72"/>
      <c r="K25" s="72"/>
      <c r="L25" s="72"/>
      <c r="M25" s="102"/>
      <c r="N25" s="71" t="s">
        <v>25</v>
      </c>
      <c r="O25" s="72"/>
      <c r="P25" s="72"/>
      <c r="Q25" s="72"/>
      <c r="R25" s="72"/>
      <c r="S25" s="102"/>
      <c r="T25" s="203" t="str">
        <f>IF(AND(S13="□",T30&lt;&gt;""),"目標
被験者数Ⓒ
「ｸﾞﾚｰｾﾙの数値を削除してください。」","目標
被験者数Ⓒ")</f>
        <v>目標
被験者数Ⓒ</v>
      </c>
      <c r="U25" s="204"/>
      <c r="V25" s="204"/>
      <c r="W25" s="71" t="s">
        <v>26</v>
      </c>
      <c r="X25" s="72"/>
      <c r="Y25" s="72"/>
      <c r="Z25" s="72"/>
      <c r="AA25" s="72"/>
      <c r="AB25" s="102"/>
      <c r="AC25" s="71" t="s">
        <v>27</v>
      </c>
      <c r="AD25" s="72"/>
      <c r="AE25" s="72"/>
      <c r="AF25" s="72"/>
      <c r="AG25" s="72"/>
      <c r="AH25" s="72"/>
      <c r="AI25" s="101" t="s">
        <v>28</v>
      </c>
      <c r="AJ25" s="72"/>
      <c r="AK25" s="73"/>
    </row>
    <row r="26" spans="2:37" ht="44.25" customHeight="1" thickTop="1" x14ac:dyDescent="0.45">
      <c r="B26" s="130" t="s">
        <v>29</v>
      </c>
      <c r="C26" s="131"/>
      <c r="D26" s="131"/>
      <c r="E26" s="131"/>
      <c r="F26" s="131"/>
      <c r="G26" s="132"/>
      <c r="H26" s="133"/>
      <c r="I26" s="134"/>
      <c r="J26" s="134"/>
      <c r="K26" s="134"/>
      <c r="L26" s="134"/>
      <c r="M26" s="135"/>
      <c r="N26" s="142">
        <v>10000</v>
      </c>
      <c r="O26" s="143"/>
      <c r="P26" s="143"/>
      <c r="Q26" s="143"/>
      <c r="R26" s="143"/>
      <c r="S26" s="144"/>
      <c r="T26" s="149"/>
      <c r="U26" s="134"/>
      <c r="V26" s="135"/>
      <c r="W26" s="152" t="s">
        <v>30</v>
      </c>
      <c r="X26" s="153"/>
      <c r="Y26" s="153"/>
      <c r="Z26" s="153"/>
      <c r="AA26" s="153"/>
      <c r="AB26" s="154"/>
      <c r="AC26" s="61" t="str">
        <f>IF(ISBLANK(H26),"",H26*N26)</f>
        <v/>
      </c>
      <c r="AD26" s="155"/>
      <c r="AE26" s="155"/>
      <c r="AF26" s="155"/>
      <c r="AG26" s="57" t="str">
        <f>IF(ISBLANK(H26),"","／例")</f>
        <v/>
      </c>
      <c r="AH26" s="57"/>
      <c r="AI26" s="103" t="s">
        <v>5</v>
      </c>
      <c r="AJ26" s="106" t="s">
        <v>31</v>
      </c>
      <c r="AK26" s="107"/>
    </row>
    <row r="27" spans="2:37" ht="32.25" customHeight="1" x14ac:dyDescent="0.45">
      <c r="B27" s="112" t="s">
        <v>144</v>
      </c>
      <c r="C27" s="113"/>
      <c r="D27" s="113"/>
      <c r="E27" s="113"/>
      <c r="F27" s="113"/>
      <c r="G27" s="114"/>
      <c r="H27" s="136"/>
      <c r="I27" s="137"/>
      <c r="J27" s="137"/>
      <c r="K27" s="137"/>
      <c r="L27" s="137"/>
      <c r="M27" s="138"/>
      <c r="N27" s="145"/>
      <c r="O27" s="146"/>
      <c r="P27" s="146"/>
      <c r="Q27" s="146"/>
      <c r="R27" s="146"/>
      <c r="S27" s="147"/>
      <c r="T27" s="150"/>
      <c r="U27" s="151"/>
      <c r="V27" s="138"/>
      <c r="W27" s="118" t="str">
        <f>IF(AND(S13="☑",ISNUMBER(T30)),"Ⓐ×Ⓑ×©×1.1×0.35
差額","Ⓐ×Ⓑ×©×1.1×0.35")</f>
        <v>Ⓐ×Ⓑ×©×1.1×0.35</v>
      </c>
      <c r="X27" s="119"/>
      <c r="Y27" s="119"/>
      <c r="Z27" s="119"/>
      <c r="AA27" s="119"/>
      <c r="AB27" s="120"/>
      <c r="AC27" s="124" t="str">
        <f>IF(AI29="☑","先行試験で納付済",IF(OR(H26="",ISBLANK(N26),ISBLANK(T26)),"",IF(AND(S13="☑",ISNUMBER(T30)),H26*N26*(T26-T30)*1.1*0.35,H26*N26*T26*1.1*0.35)))</f>
        <v/>
      </c>
      <c r="AD27" s="125"/>
      <c r="AE27" s="125"/>
      <c r="AF27" s="125"/>
      <c r="AG27" s="125"/>
      <c r="AH27" s="126"/>
      <c r="AI27" s="104"/>
      <c r="AJ27" s="108"/>
      <c r="AK27" s="109"/>
    </row>
    <row r="28" spans="2:37" ht="19.5" customHeight="1" x14ac:dyDescent="0.45">
      <c r="B28" s="115"/>
      <c r="C28" s="116"/>
      <c r="D28" s="116"/>
      <c r="E28" s="116"/>
      <c r="F28" s="116"/>
      <c r="G28" s="117"/>
      <c r="H28" s="136"/>
      <c r="I28" s="137"/>
      <c r="J28" s="137"/>
      <c r="K28" s="137"/>
      <c r="L28" s="137"/>
      <c r="M28" s="138"/>
      <c r="N28" s="145"/>
      <c r="O28" s="146"/>
      <c r="P28" s="146"/>
      <c r="Q28" s="146"/>
      <c r="R28" s="146"/>
      <c r="S28" s="147"/>
      <c r="T28" s="150"/>
      <c r="U28" s="151"/>
      <c r="V28" s="138"/>
      <c r="W28" s="121"/>
      <c r="X28" s="122"/>
      <c r="Y28" s="122"/>
      <c r="Z28" s="122"/>
      <c r="AA28" s="122"/>
      <c r="AB28" s="123"/>
      <c r="AC28" s="127"/>
      <c r="AD28" s="128"/>
      <c r="AE28" s="128"/>
      <c r="AF28" s="128"/>
      <c r="AG28" s="128"/>
      <c r="AH28" s="129"/>
      <c r="AI28" s="105"/>
      <c r="AJ28" s="110"/>
      <c r="AK28" s="111"/>
    </row>
    <row r="29" spans="2:37" ht="27.75" customHeight="1" x14ac:dyDescent="0.45">
      <c r="B29" s="112" t="s">
        <v>143</v>
      </c>
      <c r="C29" s="113"/>
      <c r="D29" s="113"/>
      <c r="E29" s="113"/>
      <c r="F29" s="113"/>
      <c r="G29" s="114"/>
      <c r="H29" s="136"/>
      <c r="I29" s="137"/>
      <c r="J29" s="137"/>
      <c r="K29" s="137"/>
      <c r="L29" s="137"/>
      <c r="M29" s="138"/>
      <c r="N29" s="145"/>
      <c r="O29" s="148"/>
      <c r="P29" s="148"/>
      <c r="Q29" s="148"/>
      <c r="R29" s="148"/>
      <c r="S29" s="147"/>
      <c r="T29" s="156" t="str">
        <f>IF(S13="☑","既締結の
目標被験者数","")</f>
        <v/>
      </c>
      <c r="U29" s="157"/>
      <c r="V29" s="158"/>
      <c r="W29" s="118" t="str">
        <f>IF(AND(S13="☑",ISNUMBER(T30)),"Ⓐ×Ⓑ×©×1.5×0.30
差額","Ⓐ×Ⓑ×©×1.5×0.30")</f>
        <v>Ⓐ×Ⓑ×©×1.5×0.30</v>
      </c>
      <c r="X29" s="119"/>
      <c r="Y29" s="119"/>
      <c r="Z29" s="119"/>
      <c r="AA29" s="119"/>
      <c r="AB29" s="120"/>
      <c r="AC29" s="159" t="str">
        <f>IF(AI29="☑","先行試験で納付済",IF(OR(H26="",ISBLANK(N26),ISBLANK(T26)),"",IF(AND(S13="☑",ISNUMBER(T30)),H26*N26*(T26-T30)*1.5*0.3,H26*N26*T26*1.5*0.3)))</f>
        <v/>
      </c>
      <c r="AD29" s="160"/>
      <c r="AE29" s="160"/>
      <c r="AF29" s="160"/>
      <c r="AG29" s="160"/>
      <c r="AH29" s="161"/>
      <c r="AI29" s="162" t="s">
        <v>32</v>
      </c>
      <c r="AJ29" s="164" t="s">
        <v>33</v>
      </c>
      <c r="AK29" s="165"/>
    </row>
    <row r="30" spans="2:37" ht="17.25" customHeight="1" x14ac:dyDescent="0.45">
      <c r="B30" s="115"/>
      <c r="C30" s="116"/>
      <c r="D30" s="116"/>
      <c r="E30" s="116"/>
      <c r="F30" s="116"/>
      <c r="G30" s="117"/>
      <c r="H30" s="139"/>
      <c r="I30" s="140"/>
      <c r="J30" s="140"/>
      <c r="K30" s="140"/>
      <c r="L30" s="140"/>
      <c r="M30" s="141"/>
      <c r="N30" s="121"/>
      <c r="O30" s="122"/>
      <c r="P30" s="122"/>
      <c r="Q30" s="122"/>
      <c r="R30" s="122"/>
      <c r="S30" s="123"/>
      <c r="T30" s="170"/>
      <c r="U30" s="171"/>
      <c r="V30" s="172"/>
      <c r="W30" s="121"/>
      <c r="X30" s="122"/>
      <c r="Y30" s="122"/>
      <c r="Z30" s="122"/>
      <c r="AA30" s="122"/>
      <c r="AB30" s="123"/>
      <c r="AC30" s="127"/>
      <c r="AD30" s="128"/>
      <c r="AE30" s="128"/>
      <c r="AF30" s="128"/>
      <c r="AG30" s="128"/>
      <c r="AH30" s="129"/>
      <c r="AI30" s="163"/>
      <c r="AJ30" s="166"/>
      <c r="AK30" s="167"/>
    </row>
    <row r="31" spans="2:37" ht="43.5" customHeight="1" x14ac:dyDescent="0.45">
      <c r="B31" s="173" t="s">
        <v>34</v>
      </c>
      <c r="C31" s="174"/>
      <c r="D31" s="174"/>
      <c r="E31" s="174"/>
      <c r="F31" s="174"/>
      <c r="G31" s="175"/>
      <c r="H31" s="176"/>
      <c r="I31" s="177"/>
      <c r="J31" s="177"/>
      <c r="K31" s="177"/>
      <c r="L31" s="177"/>
      <c r="M31" s="178"/>
      <c r="N31" s="179">
        <v>0.1</v>
      </c>
      <c r="O31" s="180"/>
      <c r="P31" s="180"/>
      <c r="Q31" s="180"/>
      <c r="R31" s="180"/>
      <c r="S31" s="181"/>
      <c r="T31" s="182"/>
      <c r="U31" s="183"/>
      <c r="V31" s="183"/>
      <c r="W31" s="184" t="s">
        <v>35</v>
      </c>
      <c r="X31" s="185"/>
      <c r="Y31" s="185"/>
      <c r="Z31" s="185"/>
      <c r="AA31" s="185"/>
      <c r="AB31" s="186"/>
      <c r="AC31" s="52" t="str">
        <f>IF(OR(AI26="☑",AI29="☑"),"ー",IF(OR(H26="",ISBLANK(N31)),"",H26*N26*ROUND(N31,2)))</f>
        <v/>
      </c>
      <c r="AD31" s="53"/>
      <c r="AE31" s="53"/>
      <c r="AF31" s="53"/>
      <c r="AG31" s="54" t="str">
        <f>IF(OR(AI26="☑",AI29="☑"),"ー",IF(OR(H26="",ISBLANK(N31)),"","／例"))</f>
        <v/>
      </c>
      <c r="AH31" s="54"/>
      <c r="AI31" s="105"/>
      <c r="AJ31" s="168"/>
      <c r="AK31" s="169"/>
    </row>
    <row r="32" spans="2:37" ht="42" customHeight="1" thickBot="1" x14ac:dyDescent="0.5">
      <c r="B32" s="83"/>
      <c r="C32" s="84"/>
      <c r="D32" s="84"/>
      <c r="E32" s="84"/>
      <c r="F32" s="84"/>
      <c r="G32" s="85"/>
      <c r="H32" s="86"/>
      <c r="I32" s="87"/>
      <c r="J32" s="87"/>
      <c r="K32" s="87"/>
      <c r="L32" s="87"/>
      <c r="M32" s="88"/>
      <c r="N32" s="89" t="str">
        <f>IF(ISBLANK(N31),"「委託研究費(脱落症例)」なしの場合’０’を記入",IF(AND(OR(AI26="☑",AI29="☑"),N31&lt;&gt;0),"継続試験では
委託研究費(脱落症例)の
設定はできません。",""))</f>
        <v/>
      </c>
      <c r="O32" s="90"/>
      <c r="P32" s="90"/>
      <c r="Q32" s="90"/>
      <c r="R32" s="90"/>
      <c r="S32" s="91"/>
      <c r="T32" s="92" t="str">
        <f>IF(AND(S13="☑",T30=""),"「既締結の目標被験者数」は変更有無にかかわらず記載","")</f>
        <v/>
      </c>
      <c r="U32" s="93"/>
      <c r="V32" s="93"/>
      <c r="W32" s="94" t="str">
        <f>IF(S13="☑","1)「目標被験者数Ⓒ」追加の場合、病院管理費差額を請求。尚、病院管理経費の返金は原則行ないません。","1)「治験又は製造販売後臨床試験委託契約書(様式別紙第6又は第18)」締結時請求")</f>
        <v>1)「治験又は製造販売後臨床試験委託契約書(様式別紙第6又は第18)」締結時請求</v>
      </c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6"/>
      <c r="AI32" s="97"/>
      <c r="AJ32" s="98"/>
      <c r="AK32" s="99"/>
    </row>
    <row r="33" spans="2:37" ht="9.75" customHeight="1" x14ac:dyDescent="0.45"/>
    <row r="34" spans="2:37" ht="8.25" customHeight="1" x14ac:dyDescent="0.45"/>
    <row r="35" spans="2:37" ht="15" customHeight="1" thickBot="1" x14ac:dyDescent="0.5">
      <c r="B35" s="12" t="s">
        <v>36</v>
      </c>
    </row>
    <row r="36" spans="2:37" ht="117.75" customHeight="1" thickBot="1" x14ac:dyDescent="0.5">
      <c r="B36" s="100" t="s">
        <v>23</v>
      </c>
      <c r="C36" s="72"/>
      <c r="D36" s="72"/>
      <c r="E36" s="72"/>
      <c r="F36" s="72"/>
      <c r="G36" s="72"/>
      <c r="H36" s="101" t="s">
        <v>37</v>
      </c>
      <c r="I36" s="72"/>
      <c r="J36" s="72"/>
      <c r="K36" s="72"/>
      <c r="L36" s="72"/>
      <c r="M36" s="102"/>
      <c r="N36" s="71" t="s">
        <v>38</v>
      </c>
      <c r="O36" s="72"/>
      <c r="P36" s="72"/>
      <c r="Q36" s="72"/>
      <c r="R36" s="72"/>
      <c r="S36" s="102"/>
      <c r="T36" s="71" t="s">
        <v>39</v>
      </c>
      <c r="U36" s="72"/>
      <c r="V36" s="72"/>
      <c r="W36" s="72"/>
      <c r="X36" s="72"/>
      <c r="Y36" s="102"/>
      <c r="Z36" s="71" t="s">
        <v>40</v>
      </c>
      <c r="AA36" s="72"/>
      <c r="AB36" s="72"/>
      <c r="AC36" s="72"/>
      <c r="AD36" s="72"/>
      <c r="AE36" s="102"/>
      <c r="AF36" s="71" t="s">
        <v>41</v>
      </c>
      <c r="AG36" s="72"/>
      <c r="AH36" s="72"/>
      <c r="AI36" s="72"/>
      <c r="AJ36" s="72"/>
      <c r="AK36" s="73"/>
    </row>
    <row r="37" spans="2:37" ht="36.75" customHeight="1" thickTop="1" x14ac:dyDescent="0.45">
      <c r="B37" s="262" t="s">
        <v>42</v>
      </c>
      <c r="C37" s="263"/>
      <c r="D37" s="263"/>
      <c r="E37" s="263"/>
      <c r="F37" s="263"/>
      <c r="G37" s="264"/>
      <c r="H37" s="63" t="str">
        <f>IF(ISBLANK(H26),"",H26)</f>
        <v/>
      </c>
      <c r="I37" s="64"/>
      <c r="J37" s="64"/>
      <c r="K37" s="64"/>
      <c r="L37" s="64"/>
      <c r="M37" s="64"/>
      <c r="N37" s="268">
        <v>6000</v>
      </c>
      <c r="O37" s="268"/>
      <c r="P37" s="268"/>
      <c r="Q37" s="268"/>
      <c r="R37" s="268"/>
      <c r="S37" s="268"/>
      <c r="T37" s="59" t="s">
        <v>43</v>
      </c>
      <c r="U37" s="60"/>
      <c r="V37" s="60"/>
      <c r="W37" s="60"/>
      <c r="X37" s="60"/>
      <c r="Y37" s="60"/>
      <c r="Z37" s="61" t="str">
        <f>IF(AND(ISNUMBER(N37),H37&lt;&gt;""),H37*N37,"")</f>
        <v/>
      </c>
      <c r="AA37" s="62"/>
      <c r="AB37" s="62"/>
      <c r="AC37" s="62"/>
      <c r="AD37" s="57" t="str">
        <f>IF(Z37="","","／例")</f>
        <v/>
      </c>
      <c r="AE37" s="58"/>
      <c r="AF37" s="77" t="s">
        <v>134</v>
      </c>
      <c r="AG37" s="78"/>
      <c r="AH37" s="78"/>
      <c r="AI37" s="78"/>
      <c r="AJ37" s="78"/>
      <c r="AK37" s="79"/>
    </row>
    <row r="38" spans="2:37" ht="36.75" customHeight="1" x14ac:dyDescent="0.45">
      <c r="B38" s="265"/>
      <c r="C38" s="266"/>
      <c r="D38" s="266"/>
      <c r="E38" s="266"/>
      <c r="F38" s="266"/>
      <c r="G38" s="267"/>
      <c r="H38" s="65"/>
      <c r="I38" s="66"/>
      <c r="J38" s="66"/>
      <c r="K38" s="66"/>
      <c r="L38" s="66"/>
      <c r="M38" s="66"/>
      <c r="N38" s="269"/>
      <c r="O38" s="269"/>
      <c r="P38" s="269"/>
      <c r="Q38" s="269"/>
      <c r="R38" s="269"/>
      <c r="S38" s="269"/>
      <c r="T38" s="270" t="s">
        <v>145</v>
      </c>
      <c r="U38" s="270"/>
      <c r="V38" s="270"/>
      <c r="W38" s="270"/>
      <c r="X38" s="270"/>
      <c r="Y38" s="270"/>
      <c r="Z38" s="271">
        <v>0</v>
      </c>
      <c r="AA38" s="271"/>
      <c r="AB38" s="271"/>
      <c r="AC38" s="271"/>
      <c r="AD38" s="271"/>
      <c r="AE38" s="271"/>
      <c r="AF38" s="80"/>
      <c r="AG38" s="81"/>
      <c r="AH38" s="81"/>
      <c r="AI38" s="81"/>
      <c r="AJ38" s="81"/>
      <c r="AK38" s="82"/>
    </row>
    <row r="39" spans="2:37" ht="36.75" customHeight="1" x14ac:dyDescent="0.45">
      <c r="B39" s="272" t="s">
        <v>135</v>
      </c>
      <c r="C39" s="66"/>
      <c r="D39" s="66"/>
      <c r="E39" s="66"/>
      <c r="F39" s="66"/>
      <c r="G39" s="273"/>
      <c r="H39" s="276"/>
      <c r="I39" s="277"/>
      <c r="J39" s="277"/>
      <c r="K39" s="277"/>
      <c r="L39" s="277"/>
      <c r="M39" s="277"/>
      <c r="N39" s="280" t="s">
        <v>139</v>
      </c>
      <c r="O39" s="280"/>
      <c r="P39" s="280"/>
      <c r="Q39" s="280"/>
      <c r="R39" s="280"/>
      <c r="S39" s="280"/>
      <c r="T39" s="55" t="s">
        <v>150</v>
      </c>
      <c r="U39" s="56"/>
      <c r="V39" s="56"/>
      <c r="W39" s="56"/>
      <c r="X39" s="56"/>
      <c r="Y39" s="56"/>
      <c r="Z39" s="286"/>
      <c r="AA39" s="287"/>
      <c r="AB39" s="287"/>
      <c r="AC39" s="287"/>
      <c r="AD39" s="284" t="s">
        <v>151</v>
      </c>
      <c r="AE39" s="285"/>
      <c r="AF39" s="66" t="s">
        <v>142</v>
      </c>
      <c r="AG39" s="66"/>
      <c r="AH39" s="66"/>
      <c r="AI39" s="66"/>
      <c r="AJ39" s="66"/>
      <c r="AK39" s="74"/>
    </row>
    <row r="40" spans="2:37" ht="36.75" customHeight="1" thickBot="1" x14ac:dyDescent="0.5">
      <c r="B40" s="274"/>
      <c r="C40" s="75"/>
      <c r="D40" s="75"/>
      <c r="E40" s="75"/>
      <c r="F40" s="75"/>
      <c r="G40" s="275"/>
      <c r="H40" s="278"/>
      <c r="I40" s="279"/>
      <c r="J40" s="279"/>
      <c r="K40" s="279"/>
      <c r="L40" s="279"/>
      <c r="M40" s="279"/>
      <c r="N40" s="281"/>
      <c r="O40" s="281"/>
      <c r="P40" s="281"/>
      <c r="Q40" s="281"/>
      <c r="R40" s="281"/>
      <c r="S40" s="281"/>
      <c r="T40" s="282" t="s">
        <v>146</v>
      </c>
      <c r="U40" s="282"/>
      <c r="V40" s="282"/>
      <c r="W40" s="282"/>
      <c r="X40" s="282"/>
      <c r="Y40" s="282"/>
      <c r="Z40" s="283">
        <v>0</v>
      </c>
      <c r="AA40" s="283"/>
      <c r="AB40" s="283"/>
      <c r="AC40" s="283"/>
      <c r="AD40" s="283"/>
      <c r="AE40" s="283"/>
      <c r="AF40" s="75"/>
      <c r="AG40" s="75"/>
      <c r="AH40" s="75"/>
      <c r="AI40" s="75"/>
      <c r="AJ40" s="75"/>
      <c r="AK40" s="76"/>
    </row>
    <row r="41" spans="2:37" ht="13.5" customHeight="1" x14ac:dyDescent="0.45">
      <c r="B41" s="34"/>
      <c r="C41" s="34"/>
      <c r="D41" s="34"/>
      <c r="E41" s="34"/>
      <c r="F41" s="34"/>
      <c r="G41" s="34"/>
      <c r="H41" s="36"/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7"/>
      <c r="T41" s="4"/>
      <c r="U41" s="4"/>
      <c r="V41" s="4"/>
      <c r="W41" s="4"/>
      <c r="X41" s="4"/>
      <c r="Y41" s="4"/>
      <c r="Z41" s="35"/>
      <c r="AA41" s="35"/>
      <c r="AB41" s="35"/>
      <c r="AC41" s="35"/>
      <c r="AD41" s="35"/>
      <c r="AE41" s="35"/>
      <c r="AF41" s="34"/>
      <c r="AG41" s="34"/>
      <c r="AH41" s="34"/>
      <c r="AI41" s="34"/>
      <c r="AJ41" s="34"/>
      <c r="AK41" s="34"/>
    </row>
    <row r="42" spans="2:37" ht="13.5" customHeight="1" x14ac:dyDescent="0.45"/>
    <row r="43" spans="2:37" ht="22.5" x14ac:dyDescent="0.45">
      <c r="C43" s="48" t="s">
        <v>44</v>
      </c>
      <c r="D43" s="48"/>
      <c r="E43" s="49"/>
      <c r="F43" s="49"/>
      <c r="G43" s="49"/>
      <c r="H43" s="10" t="s">
        <v>15</v>
      </c>
      <c r="I43" s="49"/>
      <c r="J43" s="49"/>
      <c r="K43" s="10" t="s">
        <v>16</v>
      </c>
      <c r="L43" s="49"/>
      <c r="M43" s="49"/>
      <c r="N43" s="10" t="s">
        <v>17</v>
      </c>
    </row>
    <row r="44" spans="2:37" ht="13.5" customHeight="1" x14ac:dyDescent="0.45">
      <c r="J44" s="9"/>
    </row>
    <row r="45" spans="2:37" ht="22.5" x14ac:dyDescent="0.45">
      <c r="M45" s="9" t="s">
        <v>45</v>
      </c>
    </row>
    <row r="46" spans="2:37" ht="22.5" x14ac:dyDescent="0.5">
      <c r="N46" s="50" t="s">
        <v>132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2:37" ht="15" customHeight="1" x14ac:dyDescent="0.45">
      <c r="N47" s="46" t="s">
        <v>133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2:37" ht="15" customHeight="1" x14ac:dyDescent="0.45"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3:30" ht="15" customHeight="1" x14ac:dyDescent="0.45">
      <c r="N49" s="67" t="s">
        <v>46</v>
      </c>
      <c r="O49" s="68"/>
      <c r="P49" s="68"/>
      <c r="Q49" s="68"/>
      <c r="R49" s="69" t="s">
        <v>152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9" t="s">
        <v>47</v>
      </c>
    </row>
    <row r="50" spans="13:30" ht="17.25" customHeight="1" x14ac:dyDescent="0.45">
      <c r="N50" s="68"/>
      <c r="O50" s="68"/>
      <c r="P50" s="68"/>
      <c r="Q50" s="68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13:30" ht="22.5" x14ac:dyDescent="0.45">
      <c r="M51" s="9" t="s">
        <v>48</v>
      </c>
    </row>
    <row r="52" spans="13:30" ht="19.5" customHeight="1" x14ac:dyDescent="0.5">
      <c r="M52" s="9"/>
      <c r="N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3:30" ht="18.75" customHeight="1" x14ac:dyDescent="0.45">
      <c r="N53" s="40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3:30" ht="18.75" customHeight="1" x14ac:dyDescent="0.45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3:30" ht="22.5" customHeight="1" x14ac:dyDescent="0.45">
      <c r="N55" s="42"/>
      <c r="O55" s="43"/>
      <c r="P55" s="43"/>
      <c r="Q55" s="43"/>
      <c r="R55" s="44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9" t="s">
        <v>47</v>
      </c>
    </row>
    <row r="56" spans="13:30" ht="18.75" customHeight="1" x14ac:dyDescent="0.45">
      <c r="N56" s="43"/>
      <c r="O56" s="43"/>
      <c r="P56" s="43"/>
      <c r="Q56" s="43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</sheetData>
  <sheetProtection selectLockedCells="1"/>
  <mergeCells count="105">
    <mergeCell ref="B37:G38"/>
    <mergeCell ref="N37:S38"/>
    <mergeCell ref="T38:Y38"/>
    <mergeCell ref="Z38:AE38"/>
    <mergeCell ref="B39:G40"/>
    <mergeCell ref="H39:M40"/>
    <mergeCell ref="N39:S40"/>
    <mergeCell ref="T40:Y40"/>
    <mergeCell ref="Z40:AE40"/>
    <mergeCell ref="AD39:AE39"/>
    <mergeCell ref="Z39:AC39"/>
    <mergeCell ref="AC1:AD1"/>
    <mergeCell ref="AE1:AJ1"/>
    <mergeCell ref="Z2:AB3"/>
    <mergeCell ref="AC2:AK3"/>
    <mergeCell ref="Z4:AB7"/>
    <mergeCell ref="AC4:AC5"/>
    <mergeCell ref="AD4:AE5"/>
    <mergeCell ref="AF4:AF5"/>
    <mergeCell ref="AG4:AK5"/>
    <mergeCell ref="AC6:AC7"/>
    <mergeCell ref="AD6:AE7"/>
    <mergeCell ref="AF6:AF7"/>
    <mergeCell ref="AG6:AK7"/>
    <mergeCell ref="F15:H15"/>
    <mergeCell ref="J15:K15"/>
    <mergeCell ref="M15:N15"/>
    <mergeCell ref="P15:AG15"/>
    <mergeCell ref="B17:G18"/>
    <mergeCell ref="H17:O18"/>
    <mergeCell ref="P17:W18"/>
    <mergeCell ref="X17:AK18"/>
    <mergeCell ref="K9:Z11"/>
    <mergeCell ref="O13:O14"/>
    <mergeCell ref="P13:P14"/>
    <mergeCell ref="Q13:R14"/>
    <mergeCell ref="S13:S14"/>
    <mergeCell ref="T13:U14"/>
    <mergeCell ref="V13:V14"/>
    <mergeCell ref="B19:G21"/>
    <mergeCell ref="H19:AK21"/>
    <mergeCell ref="B25:G25"/>
    <mergeCell ref="H25:M25"/>
    <mergeCell ref="N25:S25"/>
    <mergeCell ref="T25:V25"/>
    <mergeCell ref="W25:AB25"/>
    <mergeCell ref="AC25:AH25"/>
    <mergeCell ref="AI25:AK25"/>
    <mergeCell ref="AG26:AH26"/>
    <mergeCell ref="AI26:AI28"/>
    <mergeCell ref="AJ26:AK28"/>
    <mergeCell ref="B27:G28"/>
    <mergeCell ref="W27:AB28"/>
    <mergeCell ref="AC27:AH28"/>
    <mergeCell ref="B26:G26"/>
    <mergeCell ref="H26:M30"/>
    <mergeCell ref="N26:S30"/>
    <mergeCell ref="T26:V28"/>
    <mergeCell ref="W26:AB26"/>
    <mergeCell ref="AC26:AF26"/>
    <mergeCell ref="B29:G30"/>
    <mergeCell ref="T29:V29"/>
    <mergeCell ref="W29:AB30"/>
    <mergeCell ref="AC29:AH30"/>
    <mergeCell ref="AI29:AI31"/>
    <mergeCell ref="AJ29:AK31"/>
    <mergeCell ref="T30:V30"/>
    <mergeCell ref="B31:G31"/>
    <mergeCell ref="H31:M31"/>
    <mergeCell ref="N31:S31"/>
    <mergeCell ref="T31:V31"/>
    <mergeCell ref="W31:AB31"/>
    <mergeCell ref="B32:G32"/>
    <mergeCell ref="H32:M32"/>
    <mergeCell ref="N32:S32"/>
    <mergeCell ref="T32:V32"/>
    <mergeCell ref="W32:AH32"/>
    <mergeCell ref="AI32:AK32"/>
    <mergeCell ref="B36:G36"/>
    <mergeCell ref="H36:M36"/>
    <mergeCell ref="N36:S36"/>
    <mergeCell ref="T36:Y36"/>
    <mergeCell ref="Z36:AE36"/>
    <mergeCell ref="AC31:AF31"/>
    <mergeCell ref="AG31:AH31"/>
    <mergeCell ref="T39:Y39"/>
    <mergeCell ref="AD37:AE37"/>
    <mergeCell ref="T37:Y37"/>
    <mergeCell ref="Z37:AC37"/>
    <mergeCell ref="H37:M38"/>
    <mergeCell ref="N49:Q50"/>
    <mergeCell ref="R49:AC50"/>
    <mergeCell ref="AF36:AK36"/>
    <mergeCell ref="AF39:AK40"/>
    <mergeCell ref="AF37:AK38"/>
    <mergeCell ref="N52:AC52"/>
    <mergeCell ref="N53:AC54"/>
    <mergeCell ref="N55:Q56"/>
    <mergeCell ref="R55:AC56"/>
    <mergeCell ref="N47:AC48"/>
    <mergeCell ref="C43:D43"/>
    <mergeCell ref="E43:G43"/>
    <mergeCell ref="I43:J43"/>
    <mergeCell ref="L43:M43"/>
    <mergeCell ref="N46:AC46"/>
  </mergeCells>
  <phoneticPr fontId="1"/>
  <conditionalFormatting sqref="N37">
    <cfRule type="expression" dxfId="66" priority="31" stopIfTrue="1">
      <formula>ISNUMBER(N37)</formula>
    </cfRule>
  </conditionalFormatting>
  <conditionalFormatting sqref="H17 X17 H19">
    <cfRule type="expression" dxfId="65" priority="30" stopIfTrue="1">
      <formula>ISBLANK(H17)</formula>
    </cfRule>
  </conditionalFormatting>
  <conditionalFormatting sqref="AC2">
    <cfRule type="expression" dxfId="64" priority="29" stopIfTrue="1">
      <formula>OR(ISBLANK(AC2),LEN(AC2)&lt;&gt;7)</formula>
    </cfRule>
  </conditionalFormatting>
  <conditionalFormatting sqref="Z4:AB6">
    <cfRule type="expression" dxfId="63" priority="25">
      <formula>AND(AC4="☑",AF4="☑")</formula>
    </cfRule>
    <cfRule type="expression" dxfId="62" priority="26">
      <formula>AND(AC6="☑",AF6="☑")</formula>
    </cfRule>
    <cfRule type="expression" dxfId="61" priority="27" stopIfTrue="1">
      <formula>AND(AC4="☑",OR(AC6="☑",AF6="☑"))</formula>
    </cfRule>
    <cfRule type="expression" dxfId="60" priority="28" stopIfTrue="1">
      <formula>AND(AF4="☑",OR(AC6="☑",AF6="☑"))</formula>
    </cfRule>
  </conditionalFormatting>
  <conditionalFormatting sqref="N31:S31 T26 H26:M29">
    <cfRule type="expression" dxfId="59" priority="24" stopIfTrue="1">
      <formula>ISBLANK(H26)</formula>
    </cfRule>
  </conditionalFormatting>
  <conditionalFormatting sqref="AE1:AJ1">
    <cfRule type="expression" dxfId="58" priority="23" stopIfTrue="1">
      <formula>OR(ISBLANK(AE1),ISNUMBER(AE1)=FALSE)</formula>
    </cfRule>
  </conditionalFormatting>
  <conditionalFormatting sqref="N26:S29">
    <cfRule type="expression" dxfId="57" priority="22">
      <formula>ISBLANK(N26)</formula>
    </cfRule>
  </conditionalFormatting>
  <conditionalFormatting sqref="AI25:AK25">
    <cfRule type="expression" dxfId="56" priority="21" stopIfTrue="1">
      <formula>AND(AI26="☑",AI29="☑")</formula>
    </cfRule>
  </conditionalFormatting>
  <conditionalFormatting sqref="Q13">
    <cfRule type="expression" dxfId="55" priority="19" stopIfTrue="1">
      <formula>AND(P13="☑",S13="□")</formula>
    </cfRule>
    <cfRule type="expression" dxfId="54" priority="20" stopIfTrue="1">
      <formula>AND(S13="☑",P13="□")</formula>
    </cfRule>
  </conditionalFormatting>
  <conditionalFormatting sqref="T13">
    <cfRule type="expression" dxfId="53" priority="17" stopIfTrue="1">
      <formula>AND(P13="☑",S13="□")</formula>
    </cfRule>
    <cfRule type="expression" dxfId="52" priority="18" stopIfTrue="1">
      <formula>AND(S13="☑",P13="□")</formula>
    </cfRule>
  </conditionalFormatting>
  <conditionalFormatting sqref="T30:V30">
    <cfRule type="expression" dxfId="51" priority="15">
      <formula>AND(S13="☑",T30="")</formula>
    </cfRule>
    <cfRule type="expression" dxfId="50" priority="16">
      <formula>S13="☑"</formula>
    </cfRule>
  </conditionalFormatting>
  <conditionalFormatting sqref="T29:V29">
    <cfRule type="expression" dxfId="49" priority="14">
      <formula>S13="☑"</formula>
    </cfRule>
  </conditionalFormatting>
  <conditionalFormatting sqref="N32:S32">
    <cfRule type="expression" dxfId="48" priority="12">
      <formula>AND(OR(AI26="☑",AI29="☑"),N31&lt;&gt;0)</formula>
    </cfRule>
    <cfRule type="expression" dxfId="47" priority="13">
      <formula>N31=""</formula>
    </cfRule>
  </conditionalFormatting>
  <conditionalFormatting sqref="T25:V25">
    <cfRule type="expression" dxfId="46" priority="10">
      <formula>AND(S13="□",T30&lt;&gt;"")</formula>
    </cfRule>
    <cfRule type="expression" dxfId="45" priority="11">
      <formula>AND(S13="☑",ISBLANK(T30))</formula>
    </cfRule>
  </conditionalFormatting>
  <conditionalFormatting sqref="T32:V32">
    <cfRule type="expression" dxfId="44" priority="9">
      <formula>AND(S13="☑",T30="")</formula>
    </cfRule>
  </conditionalFormatting>
  <conditionalFormatting sqref="Z7:AB7">
    <cfRule type="expression" dxfId="43" priority="5">
      <formula>AND(AC7="☑",AF7="☑")</formula>
    </cfRule>
    <cfRule type="expression" dxfId="42" priority="6">
      <formula>AND(#REF!="☑",#REF!="☑")</formula>
    </cfRule>
    <cfRule type="expression" dxfId="41" priority="7" stopIfTrue="1">
      <formula>AND(AC7="☑",OR(#REF!="☑",#REF!="☑"))</formula>
    </cfRule>
    <cfRule type="expression" dxfId="40" priority="8" stopIfTrue="1">
      <formula>AND(AF7="☑",OR(#REF!="☑",#REF!="☑"))</formula>
    </cfRule>
  </conditionalFormatting>
  <conditionalFormatting sqref="R55 J44 M45 AD49 M51:M52 N43 K43 C43:D43 H43 AD55 N46:N47 N49 R49 N52:N53 N55 D15:AH15">
    <cfRule type="expression" dxfId="39" priority="4">
      <formula>$S$13="☑"</formula>
    </cfRule>
  </conditionalFormatting>
  <conditionalFormatting sqref="AH15 F15:H15 J15:K15 M15:N15 N46:N47 N49 R49 N52:N53 N55 R55">
    <cfRule type="expression" dxfId="38" priority="2" stopIfTrue="1">
      <formula>$S$13="□"</formula>
    </cfRule>
    <cfRule type="containsBlanks" dxfId="37" priority="3">
      <formula>LEN(TRIM(F15))=0</formula>
    </cfRule>
  </conditionalFormatting>
  <conditionalFormatting sqref="N31:S31">
    <cfRule type="expression" dxfId="36" priority="1">
      <formula>AND(OR(AI26="☑",AI29="☑"),N31&lt;&gt;0)</formula>
    </cfRule>
  </conditionalFormatting>
  <dataValidations count="10">
    <dataValidation type="list" allowBlank="1" showInputMessage="1" showErrorMessage="1" sqref="S13:S14 AF4:AF7 AC4:AC7">
      <formula1>"□,☑"</formula1>
    </dataValidation>
    <dataValidation type="list" showInputMessage="1" showErrorMessage="1" prompt="同一プロトコルで治験→製販後試験の場合は☑" sqref="AI29:AI31">
      <formula1>"□,☑"</formula1>
    </dataValidation>
    <dataValidation type="list" showInputMessage="1" showErrorMessage="1" prompt="継続試験の場合は☑" sqref="AI26">
      <formula1>"□,☑"</formula1>
    </dataValidation>
    <dataValidation type="decimal" allowBlank="1" showInputMessage="1" showErrorMessage="1" sqref="N31:S31">
      <formula1>0</formula1>
      <formula2>1</formula2>
    </dataValidation>
    <dataValidation type="whole" allowBlank="1" showInputMessage="1" showErrorMessage="1" sqref="M15:N15 L43:M43">
      <formula1>1</formula1>
      <formula2>31</formula2>
    </dataValidation>
    <dataValidation type="whole" allowBlank="1" showInputMessage="1" showErrorMessage="1" sqref="J15:K15 I43:J43">
      <formula1>1</formula1>
      <formula2>12</formula2>
    </dataValidation>
    <dataValidation type="whole" allowBlank="1" showInputMessage="1" showErrorMessage="1" sqref="F15:H15 E43:G43">
      <formula1>2015</formula1>
      <formula2>2099</formula2>
    </dataValidation>
    <dataValidation type="list" allowBlank="1" showInputMessage="1" showErrorMessage="1" prompt="版数を入力してください。" sqref="AH15">
      <formula1>"2,3,4,5,6,7,8,9,"</formula1>
    </dataValidation>
    <dataValidation type="whole" operator="greaterThanOrEqual" allowBlank="1" showInputMessage="1" showErrorMessage="1" sqref="T26:V28">
      <formula1>T30</formula1>
    </dataValidation>
    <dataValidation type="whole" operator="lessThanOrEqual" allowBlank="1" showInputMessage="1" showErrorMessage="1" sqref="T30:V30">
      <formula1>T26</formula1>
    </dataValidation>
  </dataValidations>
  <printOptions horizontalCentered="1"/>
  <pageMargins left="0.59055118110236227" right="0.19685039370078741" top="0.39370078740157483" bottom="0.15748031496062992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tabSelected="1" zoomScaleNormal="100" workbookViewId="0">
      <selection activeCell="A8" sqref="A8"/>
    </sheetView>
  </sheetViews>
  <sheetFormatPr defaultRowHeight="18.75" x14ac:dyDescent="0.45"/>
  <cols>
    <col min="2" max="37" width="3.33203125" customWidth="1"/>
    <col min="38" max="38" width="0.88671875" customWidth="1"/>
  </cols>
  <sheetData>
    <row r="1" spans="1:37" ht="22.5" customHeight="1" thickBot="1" x14ac:dyDescent="0.5">
      <c r="A1" s="1"/>
      <c r="B1" s="1"/>
      <c r="C1" s="1" t="s">
        <v>149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"/>
      <c r="AA1" s="13"/>
      <c r="AB1" s="13"/>
      <c r="AC1" s="233" t="s">
        <v>0</v>
      </c>
      <c r="AD1" s="233"/>
      <c r="AE1" s="234"/>
      <c r="AF1" s="235"/>
      <c r="AG1" s="235"/>
      <c r="AH1" s="235"/>
      <c r="AI1" s="235"/>
      <c r="AJ1" s="235"/>
    </row>
    <row r="2" spans="1:37" ht="11.25" customHeight="1" x14ac:dyDescent="0.45">
      <c r="U2" s="2"/>
      <c r="V2" s="3"/>
      <c r="W2" s="3"/>
      <c r="Z2" s="236" t="s">
        <v>1</v>
      </c>
      <c r="AA2" s="237"/>
      <c r="AB2" s="237"/>
      <c r="AC2" s="240"/>
      <c r="AD2" s="241"/>
      <c r="AE2" s="241"/>
      <c r="AF2" s="241"/>
      <c r="AG2" s="241"/>
      <c r="AH2" s="241"/>
      <c r="AI2" s="241"/>
      <c r="AJ2" s="241"/>
      <c r="AK2" s="242"/>
    </row>
    <row r="3" spans="1:37" ht="11.25" customHeight="1" x14ac:dyDescent="0.45">
      <c r="U3" s="4"/>
      <c r="V3" s="4"/>
      <c r="W3" s="4"/>
      <c r="Z3" s="238"/>
      <c r="AA3" s="239"/>
      <c r="AB3" s="239"/>
      <c r="AC3" s="243"/>
      <c r="AD3" s="244"/>
      <c r="AE3" s="244"/>
      <c r="AF3" s="244"/>
      <c r="AG3" s="244"/>
      <c r="AH3" s="244"/>
      <c r="AI3" s="244"/>
      <c r="AJ3" s="244"/>
      <c r="AK3" s="245"/>
    </row>
    <row r="4" spans="1:37" ht="11.25" customHeight="1" x14ac:dyDescent="0.45">
      <c r="U4" s="4"/>
      <c r="V4" s="4"/>
      <c r="W4" s="4"/>
      <c r="Z4" s="246" t="s">
        <v>2</v>
      </c>
      <c r="AA4" s="247"/>
      <c r="AB4" s="247"/>
      <c r="AC4" s="250" t="s">
        <v>3</v>
      </c>
      <c r="AD4" s="252" t="s">
        <v>4</v>
      </c>
      <c r="AE4" s="252"/>
      <c r="AF4" s="253" t="s">
        <v>5</v>
      </c>
      <c r="AG4" s="255" t="s">
        <v>49</v>
      </c>
      <c r="AH4" s="255"/>
      <c r="AI4" s="255"/>
      <c r="AJ4" s="255"/>
      <c r="AK4" s="256"/>
    </row>
    <row r="5" spans="1:37" ht="11.25" customHeight="1" x14ac:dyDescent="0.45">
      <c r="U5" s="4"/>
      <c r="V5" s="4"/>
      <c r="W5" s="4"/>
      <c r="Z5" s="246"/>
      <c r="AA5" s="247"/>
      <c r="AB5" s="247"/>
      <c r="AC5" s="251"/>
      <c r="AD5" s="252"/>
      <c r="AE5" s="252"/>
      <c r="AF5" s="254"/>
      <c r="AG5" s="255"/>
      <c r="AH5" s="255"/>
      <c r="AI5" s="255"/>
      <c r="AJ5" s="255"/>
      <c r="AK5" s="256"/>
    </row>
    <row r="6" spans="1:37" ht="11.25" customHeight="1" x14ac:dyDescent="0.45">
      <c r="U6" s="4"/>
      <c r="V6" s="4"/>
      <c r="W6" s="4"/>
      <c r="Z6" s="246"/>
      <c r="AA6" s="247"/>
      <c r="AB6" s="247"/>
      <c r="AC6" s="250" t="s">
        <v>5</v>
      </c>
      <c r="AD6" s="174" t="s">
        <v>7</v>
      </c>
      <c r="AE6" s="239"/>
      <c r="AF6" s="253" t="s">
        <v>5</v>
      </c>
      <c r="AG6" s="252" t="s">
        <v>8</v>
      </c>
      <c r="AH6" s="255"/>
      <c r="AI6" s="255"/>
      <c r="AJ6" s="255"/>
      <c r="AK6" s="256"/>
    </row>
    <row r="7" spans="1:37" ht="11.25" customHeight="1" thickBot="1" x14ac:dyDescent="0.5">
      <c r="U7" s="4"/>
      <c r="V7" s="4"/>
      <c r="W7" s="4"/>
      <c r="Z7" s="248"/>
      <c r="AA7" s="249"/>
      <c r="AB7" s="249"/>
      <c r="AC7" s="257"/>
      <c r="AD7" s="258"/>
      <c r="AE7" s="258"/>
      <c r="AF7" s="259"/>
      <c r="AG7" s="260"/>
      <c r="AH7" s="260"/>
      <c r="AI7" s="260"/>
      <c r="AJ7" s="260"/>
      <c r="AK7" s="261"/>
    </row>
    <row r="8" spans="1:37" ht="15" customHeight="1" x14ac:dyDescent="0.45"/>
    <row r="9" spans="1:37" ht="15.75" customHeight="1" x14ac:dyDescent="0.45">
      <c r="I9" s="643" t="s">
        <v>50</v>
      </c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</row>
    <row r="10" spans="1:37" ht="15.75" customHeight="1" x14ac:dyDescent="0.45"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</row>
    <row r="11" spans="1:37" ht="15.75" customHeight="1" x14ac:dyDescent="0.45"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</row>
    <row r="12" spans="1:37" ht="15" customHeight="1" x14ac:dyDescent="0.45"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37" ht="15" customHeight="1" x14ac:dyDescent="0.45">
      <c r="I13" s="14"/>
      <c r="J13" s="14"/>
      <c r="K13" s="14"/>
      <c r="L13" s="14"/>
      <c r="M13" s="14"/>
      <c r="N13" s="14"/>
      <c r="O13" s="229" t="s">
        <v>51</v>
      </c>
      <c r="P13" s="230" t="str">
        <f>IF(S13="☑","□","☑")</f>
        <v>☑</v>
      </c>
      <c r="Q13" s="231" t="s">
        <v>11</v>
      </c>
      <c r="R13" s="231"/>
      <c r="S13" s="232" t="s">
        <v>5</v>
      </c>
      <c r="T13" s="231" t="s">
        <v>12</v>
      </c>
      <c r="U13" s="231"/>
      <c r="V13" s="229" t="s">
        <v>13</v>
      </c>
      <c r="W13" s="14"/>
      <c r="X13" s="14"/>
      <c r="Y13" s="14"/>
      <c r="Z13" s="14"/>
      <c r="AA13" s="14"/>
      <c r="AB13" s="14"/>
    </row>
    <row r="14" spans="1:37" ht="15" customHeight="1" x14ac:dyDescent="0.45">
      <c r="O14" s="229"/>
      <c r="P14" s="230"/>
      <c r="Q14" s="231"/>
      <c r="R14" s="231"/>
      <c r="S14" s="232"/>
      <c r="T14" s="231"/>
      <c r="U14" s="231"/>
      <c r="V14" s="229"/>
      <c r="AH14" s="7" t="str">
        <f>IF(AND(S13="☑",ISBLANK(AH15)),"↓版数","")</f>
        <v/>
      </c>
    </row>
    <row r="15" spans="1:37" s="15" customFormat="1" ht="22.5" x14ac:dyDescent="0.45">
      <c r="D15" s="9" t="s">
        <v>14</v>
      </c>
      <c r="E15" s="9"/>
      <c r="F15" s="205"/>
      <c r="G15" s="205"/>
      <c r="H15" s="205"/>
      <c r="I15" s="10" t="s">
        <v>15</v>
      </c>
      <c r="J15" s="205"/>
      <c r="K15" s="205"/>
      <c r="L15" s="10" t="s">
        <v>16</v>
      </c>
      <c r="M15" s="205"/>
      <c r="N15" s="205"/>
      <c r="O15" s="10" t="s">
        <v>17</v>
      </c>
      <c r="P15" s="206" t="s">
        <v>141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11"/>
      <c r="AI15" s="8"/>
    </row>
    <row r="16" spans="1:37" ht="15" customHeight="1" thickBot="1" x14ac:dyDescent="0.5"/>
    <row r="17" spans="2:37" ht="15" customHeight="1" x14ac:dyDescent="0.45">
      <c r="B17" s="207" t="s">
        <v>52</v>
      </c>
      <c r="C17" s="208"/>
      <c r="D17" s="208"/>
      <c r="E17" s="208"/>
      <c r="F17" s="208"/>
      <c r="G17" s="209"/>
      <c r="H17" s="211"/>
      <c r="I17" s="212"/>
      <c r="J17" s="212"/>
      <c r="K17" s="212"/>
      <c r="L17" s="212"/>
      <c r="M17" s="212"/>
      <c r="N17" s="212"/>
      <c r="O17" s="213"/>
      <c r="P17" s="217" t="s">
        <v>53</v>
      </c>
      <c r="Q17" s="218"/>
      <c r="R17" s="218"/>
      <c r="S17" s="218"/>
      <c r="T17" s="218"/>
      <c r="U17" s="218"/>
      <c r="V17" s="218"/>
      <c r="W17" s="218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3"/>
    </row>
    <row r="18" spans="2:37" ht="15" customHeight="1" x14ac:dyDescent="0.45">
      <c r="B18" s="210"/>
      <c r="C18" s="122"/>
      <c r="D18" s="122"/>
      <c r="E18" s="122"/>
      <c r="F18" s="122"/>
      <c r="G18" s="123"/>
      <c r="H18" s="214"/>
      <c r="I18" s="215"/>
      <c r="J18" s="215"/>
      <c r="K18" s="215"/>
      <c r="L18" s="215"/>
      <c r="M18" s="215"/>
      <c r="N18" s="215"/>
      <c r="O18" s="216"/>
      <c r="P18" s="219"/>
      <c r="Q18" s="220"/>
      <c r="R18" s="220"/>
      <c r="S18" s="220"/>
      <c r="T18" s="220"/>
      <c r="U18" s="220"/>
      <c r="V18" s="220"/>
      <c r="W18" s="220"/>
      <c r="X18" s="224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</row>
    <row r="19" spans="2:37" ht="15" customHeight="1" x14ac:dyDescent="0.45">
      <c r="B19" s="187" t="s">
        <v>54</v>
      </c>
      <c r="C19" s="188"/>
      <c r="D19" s="188"/>
      <c r="E19" s="188"/>
      <c r="F19" s="188"/>
      <c r="G19" s="189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6"/>
    </row>
    <row r="20" spans="2:37" ht="15" customHeight="1" x14ac:dyDescent="0.45">
      <c r="B20" s="190"/>
      <c r="C20" s="146"/>
      <c r="D20" s="146"/>
      <c r="E20" s="146"/>
      <c r="F20" s="146"/>
      <c r="G20" s="147"/>
      <c r="H20" s="19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9"/>
    </row>
    <row r="21" spans="2:37" ht="15" customHeight="1" thickBot="1" x14ac:dyDescent="0.5">
      <c r="B21" s="191"/>
      <c r="C21" s="192"/>
      <c r="D21" s="192"/>
      <c r="E21" s="192"/>
      <c r="F21" s="192"/>
      <c r="G21" s="193"/>
      <c r="H21" s="200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2"/>
    </row>
    <row r="22" spans="2:37" ht="15" customHeight="1" x14ac:dyDescent="0.45"/>
    <row r="23" spans="2:37" ht="15" customHeight="1" thickBot="1" x14ac:dyDescent="0.5">
      <c r="B23" s="16" t="s">
        <v>55</v>
      </c>
      <c r="C23" s="12"/>
      <c r="D23" s="12"/>
      <c r="E23" s="12"/>
      <c r="F23" s="12"/>
    </row>
    <row r="24" spans="2:37" ht="60" customHeight="1" thickBot="1" x14ac:dyDescent="0.5">
      <c r="B24" s="100" t="s">
        <v>56</v>
      </c>
      <c r="C24" s="72"/>
      <c r="D24" s="72"/>
      <c r="E24" s="72"/>
      <c r="F24" s="72"/>
      <c r="G24" s="72"/>
      <c r="H24" s="101" t="s">
        <v>57</v>
      </c>
      <c r="I24" s="72"/>
      <c r="J24" s="72"/>
      <c r="K24" s="72"/>
      <c r="L24" s="72"/>
      <c r="M24" s="102"/>
      <c r="N24" s="71" t="s">
        <v>58</v>
      </c>
      <c r="O24" s="72"/>
      <c r="P24" s="72"/>
      <c r="Q24" s="72"/>
      <c r="R24" s="72"/>
      <c r="S24" s="71" t="s">
        <v>59</v>
      </c>
      <c r="T24" s="72"/>
      <c r="U24" s="72"/>
      <c r="V24" s="72"/>
      <c r="W24" s="72"/>
      <c r="X24" s="438" t="s">
        <v>60</v>
      </c>
      <c r="Y24" s="439"/>
      <c r="Z24" s="439"/>
      <c r="AA24" s="439"/>
      <c r="AB24" s="439"/>
      <c r="AC24" s="438" t="s">
        <v>61</v>
      </c>
      <c r="AD24" s="439"/>
      <c r="AE24" s="439"/>
      <c r="AF24" s="439"/>
      <c r="AG24" s="439"/>
      <c r="AH24" s="640"/>
      <c r="AI24" s="641"/>
      <c r="AJ24" s="641"/>
      <c r="AK24" s="642"/>
    </row>
    <row r="25" spans="2:37" ht="19.5" thickTop="1" x14ac:dyDescent="0.45">
      <c r="B25" s="478" t="s">
        <v>62</v>
      </c>
      <c r="C25" s="476"/>
      <c r="D25" s="476"/>
      <c r="E25" s="476"/>
      <c r="F25" s="476"/>
      <c r="G25" s="477"/>
      <c r="H25" s="341">
        <v>10000</v>
      </c>
      <c r="I25" s="143"/>
      <c r="J25" s="143"/>
      <c r="K25" s="143"/>
      <c r="L25" s="143"/>
      <c r="M25" s="144"/>
      <c r="N25" s="142" t="s">
        <v>63</v>
      </c>
      <c r="O25" s="632"/>
      <c r="P25" s="632"/>
      <c r="Q25" s="632"/>
      <c r="R25" s="633"/>
      <c r="S25" s="634" t="s">
        <v>64</v>
      </c>
      <c r="T25" s="635"/>
      <c r="U25" s="635"/>
      <c r="V25" s="635"/>
      <c r="W25" s="636"/>
      <c r="X25" s="634" t="s">
        <v>64</v>
      </c>
      <c r="Y25" s="635"/>
      <c r="Z25" s="635"/>
      <c r="AA25" s="635"/>
      <c r="AB25" s="636"/>
      <c r="AC25" s="142" t="s">
        <v>63</v>
      </c>
      <c r="AD25" s="632"/>
      <c r="AE25" s="632"/>
      <c r="AF25" s="632"/>
      <c r="AG25" s="633"/>
      <c r="AH25" s="616"/>
      <c r="AI25" s="617"/>
      <c r="AJ25" s="617"/>
      <c r="AK25" s="618"/>
    </row>
    <row r="26" spans="2:37" x14ac:dyDescent="0.45">
      <c r="B26" s="629"/>
      <c r="C26" s="630"/>
      <c r="D26" s="630"/>
      <c r="E26" s="630"/>
      <c r="F26" s="630"/>
      <c r="G26" s="631"/>
      <c r="H26" s="392"/>
      <c r="I26" s="122"/>
      <c r="J26" s="122"/>
      <c r="K26" s="122"/>
      <c r="L26" s="122"/>
      <c r="M26" s="123"/>
      <c r="N26" s="121"/>
      <c r="O26" s="122"/>
      <c r="P26" s="122"/>
      <c r="Q26" s="122"/>
      <c r="R26" s="123"/>
      <c r="S26" s="619" t="s">
        <v>64</v>
      </c>
      <c r="T26" s="620"/>
      <c r="U26" s="620"/>
      <c r="V26" s="620"/>
      <c r="W26" s="621"/>
      <c r="X26" s="619" t="s">
        <v>65</v>
      </c>
      <c r="Y26" s="620"/>
      <c r="Z26" s="620"/>
      <c r="AA26" s="620"/>
      <c r="AB26" s="621"/>
      <c r="AC26" s="121"/>
      <c r="AD26" s="122"/>
      <c r="AE26" s="122"/>
      <c r="AF26" s="122"/>
      <c r="AG26" s="123"/>
      <c r="AH26" s="622"/>
      <c r="AI26" s="623"/>
      <c r="AJ26" s="623"/>
      <c r="AK26" s="624"/>
    </row>
    <row r="27" spans="2:37" ht="18.75" customHeight="1" x14ac:dyDescent="0.45">
      <c r="B27" s="187" t="s">
        <v>66</v>
      </c>
      <c r="C27" s="188"/>
      <c r="D27" s="188"/>
      <c r="E27" s="188"/>
      <c r="F27" s="188"/>
      <c r="G27" s="625"/>
      <c r="H27" s="480">
        <v>10000</v>
      </c>
      <c r="I27" s="125"/>
      <c r="J27" s="125"/>
      <c r="K27" s="125"/>
      <c r="L27" s="125"/>
      <c r="M27" s="563"/>
      <c r="N27" s="124" t="s">
        <v>67</v>
      </c>
      <c r="O27" s="627"/>
      <c r="P27" s="627"/>
      <c r="Q27" s="627"/>
      <c r="R27" s="628"/>
      <c r="S27" s="564" t="s">
        <v>64</v>
      </c>
      <c r="T27" s="565"/>
      <c r="U27" s="565"/>
      <c r="V27" s="565"/>
      <c r="W27" s="566"/>
      <c r="X27" s="564" t="s">
        <v>68</v>
      </c>
      <c r="Y27" s="565"/>
      <c r="Z27" s="565"/>
      <c r="AA27" s="565"/>
      <c r="AB27" s="566"/>
      <c r="AC27" s="124" t="s">
        <v>67</v>
      </c>
      <c r="AD27" s="627"/>
      <c r="AE27" s="627"/>
      <c r="AF27" s="627"/>
      <c r="AG27" s="628"/>
      <c r="AH27" s="637"/>
      <c r="AI27" s="638"/>
      <c r="AJ27" s="638"/>
      <c r="AK27" s="639"/>
    </row>
    <row r="28" spans="2:37" x14ac:dyDescent="0.45">
      <c r="B28" s="210"/>
      <c r="C28" s="122"/>
      <c r="D28" s="122"/>
      <c r="E28" s="122"/>
      <c r="F28" s="122"/>
      <c r="G28" s="626"/>
      <c r="H28" s="392"/>
      <c r="I28" s="122"/>
      <c r="J28" s="122"/>
      <c r="K28" s="122"/>
      <c r="L28" s="122"/>
      <c r="M28" s="123"/>
      <c r="N28" s="121"/>
      <c r="O28" s="122"/>
      <c r="P28" s="122"/>
      <c r="Q28" s="122"/>
      <c r="R28" s="123"/>
      <c r="S28" s="619" t="s">
        <v>64</v>
      </c>
      <c r="T28" s="620"/>
      <c r="U28" s="620"/>
      <c r="V28" s="620"/>
      <c r="W28" s="621"/>
      <c r="X28" s="619" t="s">
        <v>64</v>
      </c>
      <c r="Y28" s="620"/>
      <c r="Z28" s="620"/>
      <c r="AA28" s="620"/>
      <c r="AB28" s="621"/>
      <c r="AC28" s="121"/>
      <c r="AD28" s="122"/>
      <c r="AE28" s="122"/>
      <c r="AF28" s="122"/>
      <c r="AG28" s="123"/>
      <c r="AH28" s="622"/>
      <c r="AI28" s="623"/>
      <c r="AJ28" s="623"/>
      <c r="AK28" s="624"/>
    </row>
    <row r="29" spans="2:37" x14ac:dyDescent="0.45">
      <c r="B29" s="600" t="s">
        <v>69</v>
      </c>
      <c r="C29" s="601"/>
      <c r="D29" s="601"/>
      <c r="E29" s="601"/>
      <c r="F29" s="601"/>
      <c r="G29" s="601"/>
      <c r="H29" s="604" t="s">
        <v>70</v>
      </c>
      <c r="I29" s="605"/>
      <c r="J29" s="605"/>
      <c r="K29" s="605"/>
      <c r="L29" s="605"/>
      <c r="M29" s="605"/>
      <c r="N29" s="608" t="s">
        <v>137</v>
      </c>
      <c r="O29" s="608"/>
      <c r="P29" s="608"/>
      <c r="Q29" s="608"/>
      <c r="R29" s="608"/>
      <c r="S29" s="608"/>
      <c r="T29" s="608"/>
      <c r="U29" s="608"/>
      <c r="V29" s="608"/>
      <c r="W29" s="608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583"/>
      <c r="AI29" s="583"/>
      <c r="AJ29" s="583"/>
      <c r="AK29" s="584"/>
    </row>
    <row r="30" spans="2:37" ht="18.75" customHeight="1" x14ac:dyDescent="0.45">
      <c r="B30" s="602"/>
      <c r="C30" s="603"/>
      <c r="D30" s="603"/>
      <c r="E30" s="603"/>
      <c r="F30" s="603"/>
      <c r="G30" s="603"/>
      <c r="H30" s="606"/>
      <c r="I30" s="607"/>
      <c r="J30" s="607"/>
      <c r="K30" s="607"/>
      <c r="L30" s="607"/>
      <c r="M30" s="607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585"/>
      <c r="AI30" s="585"/>
      <c r="AJ30" s="585"/>
      <c r="AK30" s="586"/>
    </row>
    <row r="31" spans="2:37" x14ac:dyDescent="0.45">
      <c r="B31" s="587"/>
      <c r="C31" s="472"/>
      <c r="D31" s="472"/>
      <c r="E31" s="472"/>
      <c r="F31" s="472"/>
      <c r="G31" s="472"/>
      <c r="H31" s="590"/>
      <c r="I31" s="591"/>
      <c r="J31" s="591"/>
      <c r="K31" s="591"/>
      <c r="L31" s="591"/>
      <c r="M31" s="591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8"/>
    </row>
    <row r="32" spans="2:37" ht="18.75" customHeight="1" thickBot="1" x14ac:dyDescent="0.5">
      <c r="B32" s="588"/>
      <c r="C32" s="589"/>
      <c r="D32" s="589"/>
      <c r="E32" s="589"/>
      <c r="F32" s="589"/>
      <c r="G32" s="589"/>
      <c r="H32" s="592"/>
      <c r="I32" s="593"/>
      <c r="J32" s="593"/>
      <c r="K32" s="593"/>
      <c r="L32" s="593"/>
      <c r="M32" s="593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9"/>
    </row>
    <row r="33" spans="2:37" ht="15" customHeight="1" x14ac:dyDescent="0.45"/>
    <row r="34" spans="2:37" ht="15" customHeight="1" thickBot="1" x14ac:dyDescent="0.5">
      <c r="B34" s="16" t="s">
        <v>71</v>
      </c>
      <c r="C34" s="12"/>
      <c r="D34" s="12"/>
    </row>
    <row r="35" spans="2:37" ht="18.75" customHeight="1" x14ac:dyDescent="0.45">
      <c r="B35" s="612" t="s">
        <v>72</v>
      </c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217"/>
      <c r="P35" s="615" t="s">
        <v>73</v>
      </c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9"/>
      <c r="AE35" s="572" t="s">
        <v>74</v>
      </c>
      <c r="AF35" s="572"/>
      <c r="AG35" s="217"/>
      <c r="AH35" s="572" t="s">
        <v>75</v>
      </c>
      <c r="AI35" s="572"/>
      <c r="AJ35" s="572"/>
      <c r="AK35" s="573"/>
    </row>
    <row r="36" spans="2:37" ht="37.5" customHeight="1" thickBot="1" x14ac:dyDescent="0.5">
      <c r="B36" s="613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614"/>
      <c r="P36" s="576" t="s">
        <v>76</v>
      </c>
      <c r="Q36" s="577"/>
      <c r="R36" s="577"/>
      <c r="S36" s="577"/>
      <c r="T36" s="578"/>
      <c r="U36" s="579" t="s">
        <v>77</v>
      </c>
      <c r="V36" s="580"/>
      <c r="W36" s="580"/>
      <c r="X36" s="580"/>
      <c r="Y36" s="581"/>
      <c r="Z36" s="582" t="s">
        <v>78</v>
      </c>
      <c r="AA36" s="577"/>
      <c r="AB36" s="577"/>
      <c r="AC36" s="577"/>
      <c r="AD36" s="578"/>
      <c r="AE36" s="574"/>
      <c r="AF36" s="574"/>
      <c r="AG36" s="614"/>
      <c r="AH36" s="574"/>
      <c r="AI36" s="574"/>
      <c r="AJ36" s="574"/>
      <c r="AK36" s="575"/>
    </row>
    <row r="37" spans="2:37" ht="18.75" customHeight="1" thickTop="1" x14ac:dyDescent="0.45">
      <c r="B37" s="513" t="s">
        <v>79</v>
      </c>
      <c r="C37" s="415"/>
      <c r="D37" s="415"/>
      <c r="E37" s="415"/>
      <c r="F37" s="416"/>
      <c r="G37" s="515" t="s">
        <v>80</v>
      </c>
      <c r="H37" s="516"/>
      <c r="I37" s="516"/>
      <c r="J37" s="516"/>
      <c r="K37" s="516"/>
      <c r="L37" s="516"/>
      <c r="M37" s="516"/>
      <c r="N37" s="516"/>
      <c r="O37" s="517"/>
      <c r="P37" s="518" t="s">
        <v>81</v>
      </c>
      <c r="Q37" s="519"/>
      <c r="R37" s="519"/>
      <c r="S37" s="519"/>
      <c r="T37" s="520"/>
      <c r="U37" s="521"/>
      <c r="V37" s="345"/>
      <c r="W37" s="345"/>
      <c r="X37" s="345"/>
      <c r="Y37" s="345"/>
      <c r="Z37" s="345"/>
      <c r="AA37" s="345"/>
      <c r="AB37" s="345"/>
      <c r="AC37" s="345"/>
      <c r="AD37" s="346"/>
      <c r="AE37" s="521"/>
      <c r="AF37" s="345"/>
      <c r="AG37" s="346"/>
      <c r="AH37" s="142" t="s">
        <v>73</v>
      </c>
      <c r="AI37" s="143"/>
      <c r="AJ37" s="143"/>
      <c r="AK37" s="528"/>
    </row>
    <row r="38" spans="2:37" ht="18.75" customHeight="1" x14ac:dyDescent="0.45">
      <c r="B38" s="514"/>
      <c r="C38" s="421"/>
      <c r="D38" s="421"/>
      <c r="E38" s="421"/>
      <c r="F38" s="422"/>
      <c r="G38" s="530" t="s">
        <v>82</v>
      </c>
      <c r="H38" s="531"/>
      <c r="I38" s="531"/>
      <c r="J38" s="531"/>
      <c r="K38" s="531"/>
      <c r="L38" s="531"/>
      <c r="M38" s="531"/>
      <c r="N38" s="531"/>
      <c r="O38" s="532"/>
      <c r="P38" s="533">
        <v>0</v>
      </c>
      <c r="Q38" s="534"/>
      <c r="R38" s="534"/>
      <c r="S38" s="534"/>
      <c r="T38" s="535"/>
      <c r="U38" s="347"/>
      <c r="V38" s="348"/>
      <c r="W38" s="348"/>
      <c r="X38" s="348"/>
      <c r="Y38" s="348"/>
      <c r="Z38" s="348"/>
      <c r="AA38" s="348"/>
      <c r="AB38" s="348"/>
      <c r="AC38" s="348"/>
      <c r="AD38" s="349"/>
      <c r="AE38" s="522"/>
      <c r="AF38" s="523"/>
      <c r="AG38" s="524"/>
      <c r="AH38" s="467"/>
      <c r="AI38" s="390"/>
      <c r="AJ38" s="390"/>
      <c r="AK38" s="529"/>
    </row>
    <row r="39" spans="2:37" ht="18.75" customHeight="1" x14ac:dyDescent="0.45">
      <c r="B39" s="536" t="s">
        <v>83</v>
      </c>
      <c r="C39" s="537"/>
      <c r="D39" s="537"/>
      <c r="E39" s="537"/>
      <c r="F39" s="537"/>
      <c r="G39" s="542" t="s">
        <v>84</v>
      </c>
      <c r="H39" s="543"/>
      <c r="I39" s="543"/>
      <c r="J39" s="543"/>
      <c r="K39" s="543"/>
      <c r="L39" s="543"/>
      <c r="M39" s="543"/>
      <c r="N39" s="543"/>
      <c r="O39" s="544"/>
      <c r="P39" s="480" t="s">
        <v>85</v>
      </c>
      <c r="Q39" s="125"/>
      <c r="R39" s="125"/>
      <c r="S39" s="125"/>
      <c r="T39" s="563"/>
      <c r="U39" s="125" t="s">
        <v>86</v>
      </c>
      <c r="V39" s="125"/>
      <c r="W39" s="125"/>
      <c r="X39" s="125"/>
      <c r="Y39" s="125"/>
      <c r="Z39" s="184" t="s">
        <v>87</v>
      </c>
      <c r="AA39" s="185"/>
      <c r="AB39" s="185"/>
      <c r="AC39" s="185"/>
      <c r="AD39" s="186"/>
      <c r="AE39" s="522"/>
      <c r="AF39" s="523"/>
      <c r="AG39" s="524"/>
      <c r="AH39" s="467"/>
      <c r="AI39" s="390"/>
      <c r="AJ39" s="390"/>
      <c r="AK39" s="529"/>
    </row>
    <row r="40" spans="2:37" ht="18.75" customHeight="1" x14ac:dyDescent="0.45">
      <c r="B40" s="538"/>
      <c r="C40" s="539"/>
      <c r="D40" s="539"/>
      <c r="E40" s="539"/>
      <c r="F40" s="539"/>
      <c r="G40" s="567" t="s">
        <v>88</v>
      </c>
      <c r="H40" s="474"/>
      <c r="I40" s="474"/>
      <c r="J40" s="474"/>
      <c r="K40" s="474"/>
      <c r="L40" s="474"/>
      <c r="M40" s="474"/>
      <c r="N40" s="474"/>
      <c r="O40" s="568"/>
      <c r="P40" s="389"/>
      <c r="Q40" s="390"/>
      <c r="R40" s="390"/>
      <c r="S40" s="390"/>
      <c r="T40" s="391"/>
      <c r="U40" s="390"/>
      <c r="V40" s="390"/>
      <c r="W40" s="390"/>
      <c r="X40" s="390"/>
      <c r="Y40" s="390"/>
      <c r="Z40" s="184"/>
      <c r="AA40" s="185"/>
      <c r="AB40" s="185"/>
      <c r="AC40" s="185"/>
      <c r="AD40" s="186"/>
      <c r="AE40" s="522"/>
      <c r="AF40" s="523"/>
      <c r="AG40" s="524"/>
      <c r="AH40" s="467"/>
      <c r="AI40" s="390"/>
      <c r="AJ40" s="390"/>
      <c r="AK40" s="529"/>
    </row>
    <row r="41" spans="2:37" ht="18.75" customHeight="1" x14ac:dyDescent="0.45">
      <c r="B41" s="538"/>
      <c r="C41" s="539"/>
      <c r="D41" s="539"/>
      <c r="E41" s="539"/>
      <c r="F41" s="539"/>
      <c r="G41" s="569" t="s">
        <v>89</v>
      </c>
      <c r="H41" s="570"/>
      <c r="I41" s="570"/>
      <c r="J41" s="570"/>
      <c r="K41" s="570"/>
      <c r="L41" s="570"/>
      <c r="M41" s="570"/>
      <c r="N41" s="570"/>
      <c r="O41" s="571"/>
      <c r="P41" s="389"/>
      <c r="Q41" s="390"/>
      <c r="R41" s="390"/>
      <c r="S41" s="390"/>
      <c r="T41" s="391"/>
      <c r="U41" s="390"/>
      <c r="V41" s="390"/>
      <c r="W41" s="390"/>
      <c r="X41" s="390"/>
      <c r="Y41" s="390"/>
      <c r="Z41" s="564"/>
      <c r="AA41" s="565"/>
      <c r="AB41" s="565"/>
      <c r="AC41" s="565"/>
      <c r="AD41" s="566"/>
      <c r="AE41" s="522"/>
      <c r="AF41" s="523"/>
      <c r="AG41" s="524"/>
      <c r="AH41" s="467"/>
      <c r="AI41" s="390"/>
      <c r="AJ41" s="390"/>
      <c r="AK41" s="529"/>
    </row>
    <row r="42" spans="2:37" ht="18.75" customHeight="1" x14ac:dyDescent="0.45">
      <c r="B42" s="538"/>
      <c r="C42" s="539"/>
      <c r="D42" s="539"/>
      <c r="E42" s="539"/>
      <c r="F42" s="539"/>
      <c r="G42" s="567" t="s">
        <v>90</v>
      </c>
      <c r="H42" s="474"/>
      <c r="I42" s="474"/>
      <c r="J42" s="474"/>
      <c r="K42" s="474"/>
      <c r="L42" s="474"/>
      <c r="M42" s="474"/>
      <c r="N42" s="474"/>
      <c r="O42" s="568"/>
      <c r="P42" s="389"/>
      <c r="Q42" s="390"/>
      <c r="R42" s="390"/>
      <c r="S42" s="390"/>
      <c r="T42" s="391"/>
      <c r="U42" s="390"/>
      <c r="V42" s="390"/>
      <c r="W42" s="390"/>
      <c r="X42" s="390"/>
      <c r="Y42" s="390"/>
      <c r="Z42" s="499"/>
      <c r="AA42" s="500"/>
      <c r="AB42" s="500"/>
      <c r="AC42" s="500"/>
      <c r="AD42" s="501"/>
      <c r="AE42" s="522"/>
      <c r="AF42" s="523"/>
      <c r="AG42" s="524"/>
      <c r="AH42" s="467"/>
      <c r="AI42" s="390"/>
      <c r="AJ42" s="390"/>
      <c r="AK42" s="529"/>
    </row>
    <row r="43" spans="2:37" ht="18.75" customHeight="1" x14ac:dyDescent="0.45">
      <c r="B43" s="538"/>
      <c r="C43" s="539"/>
      <c r="D43" s="539"/>
      <c r="E43" s="539"/>
      <c r="F43" s="539"/>
      <c r="G43" s="505" t="s">
        <v>91</v>
      </c>
      <c r="H43" s="506"/>
      <c r="I43" s="506"/>
      <c r="J43" s="506"/>
      <c r="K43" s="506"/>
      <c r="L43" s="506"/>
      <c r="M43" s="506"/>
      <c r="N43" s="506"/>
      <c r="O43" s="507"/>
      <c r="P43" s="389"/>
      <c r="Q43" s="390"/>
      <c r="R43" s="390"/>
      <c r="S43" s="390"/>
      <c r="T43" s="391"/>
      <c r="U43" s="390"/>
      <c r="V43" s="390"/>
      <c r="W43" s="390"/>
      <c r="X43" s="390"/>
      <c r="Y43" s="390"/>
      <c r="Z43" s="502"/>
      <c r="AA43" s="503"/>
      <c r="AB43" s="503"/>
      <c r="AC43" s="503"/>
      <c r="AD43" s="504"/>
      <c r="AE43" s="522"/>
      <c r="AF43" s="523"/>
      <c r="AG43" s="524"/>
      <c r="AH43" s="467"/>
      <c r="AI43" s="390"/>
      <c r="AJ43" s="390"/>
      <c r="AK43" s="529"/>
    </row>
    <row r="44" spans="2:37" ht="18.75" customHeight="1" x14ac:dyDescent="0.45">
      <c r="B44" s="540"/>
      <c r="C44" s="541"/>
      <c r="D44" s="541"/>
      <c r="E44" s="541"/>
      <c r="F44" s="541"/>
      <c r="G44" s="545" t="s">
        <v>92</v>
      </c>
      <c r="H44" s="546"/>
      <c r="I44" s="546"/>
      <c r="J44" s="546"/>
      <c r="K44" s="546"/>
      <c r="L44" s="546"/>
      <c r="M44" s="546"/>
      <c r="N44" s="546"/>
      <c r="O44" s="547"/>
      <c r="P44" s="548">
        <v>10000</v>
      </c>
      <c r="Q44" s="549"/>
      <c r="R44" s="549"/>
      <c r="S44" s="549"/>
      <c r="T44" s="550"/>
      <c r="U44" s="551">
        <v>10000</v>
      </c>
      <c r="V44" s="549"/>
      <c r="W44" s="549"/>
      <c r="X44" s="549"/>
      <c r="Y44" s="549"/>
      <c r="Z44" s="551">
        <v>10000</v>
      </c>
      <c r="AA44" s="549"/>
      <c r="AB44" s="549"/>
      <c r="AC44" s="549"/>
      <c r="AD44" s="550"/>
      <c r="AE44" s="522"/>
      <c r="AF44" s="523"/>
      <c r="AG44" s="524"/>
      <c r="AH44" s="467"/>
      <c r="AI44" s="390"/>
      <c r="AJ44" s="390"/>
      <c r="AK44" s="529"/>
    </row>
    <row r="45" spans="2:37" ht="26.25" customHeight="1" thickBot="1" x14ac:dyDescent="0.5">
      <c r="B45" s="552" t="s">
        <v>93</v>
      </c>
      <c r="C45" s="553"/>
      <c r="D45" s="553"/>
      <c r="E45" s="553"/>
      <c r="F45" s="553"/>
      <c r="G45" s="554"/>
      <c r="H45" s="555"/>
      <c r="I45" s="555"/>
      <c r="J45" s="555"/>
      <c r="K45" s="555"/>
      <c r="L45" s="555"/>
      <c r="M45" s="555"/>
      <c r="N45" s="555"/>
      <c r="O45" s="556"/>
      <c r="P45" s="557">
        <v>10000</v>
      </c>
      <c r="Q45" s="558"/>
      <c r="R45" s="558"/>
      <c r="S45" s="558"/>
      <c r="T45" s="559"/>
      <c r="U45" s="560"/>
      <c r="V45" s="561"/>
      <c r="W45" s="561"/>
      <c r="X45" s="561"/>
      <c r="Y45" s="561"/>
      <c r="Z45" s="561"/>
      <c r="AA45" s="561"/>
      <c r="AB45" s="561"/>
      <c r="AC45" s="561"/>
      <c r="AD45" s="562"/>
      <c r="AE45" s="525"/>
      <c r="AF45" s="526"/>
      <c r="AG45" s="527"/>
      <c r="AH45" s="486"/>
      <c r="AI45" s="487"/>
      <c r="AJ45" s="487"/>
      <c r="AK45" s="488"/>
    </row>
    <row r="46" spans="2:37" ht="15" customHeight="1" x14ac:dyDescent="0.45"/>
    <row r="47" spans="2:37" ht="15" customHeight="1" thickBot="1" x14ac:dyDescent="0.5">
      <c r="B47" s="16" t="s">
        <v>94</v>
      </c>
      <c r="C47" s="12"/>
      <c r="D47" s="12"/>
    </row>
    <row r="48" spans="2:37" ht="60" customHeight="1" thickBot="1" x14ac:dyDescent="0.5">
      <c r="B48" s="100" t="s">
        <v>56</v>
      </c>
      <c r="C48" s="72"/>
      <c r="D48" s="72"/>
      <c r="E48" s="72"/>
      <c r="F48" s="72"/>
      <c r="G48" s="72"/>
      <c r="H48" s="101" t="s">
        <v>95</v>
      </c>
      <c r="I48" s="72"/>
      <c r="J48" s="72"/>
      <c r="K48" s="72"/>
      <c r="L48" s="72"/>
      <c r="M48" s="102"/>
      <c r="N48" s="71" t="s">
        <v>96</v>
      </c>
      <c r="O48" s="72"/>
      <c r="P48" s="72"/>
      <c r="Q48" s="72"/>
      <c r="R48" s="72"/>
      <c r="S48" s="102"/>
      <c r="T48" s="71" t="s">
        <v>97</v>
      </c>
      <c r="U48" s="72"/>
      <c r="V48" s="72"/>
      <c r="W48" s="72"/>
      <c r="X48" s="72"/>
      <c r="Y48" s="102"/>
      <c r="Z48" s="508" t="s">
        <v>98</v>
      </c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509"/>
    </row>
    <row r="49" spans="2:38" ht="37.5" customHeight="1" thickTop="1" x14ac:dyDescent="0.45">
      <c r="B49" s="173" t="s">
        <v>99</v>
      </c>
      <c r="C49" s="239"/>
      <c r="D49" s="239"/>
      <c r="E49" s="239"/>
      <c r="F49" s="239"/>
      <c r="G49" s="510"/>
      <c r="H49" s="341">
        <v>50000</v>
      </c>
      <c r="I49" s="143"/>
      <c r="J49" s="143"/>
      <c r="K49" s="143"/>
      <c r="L49" s="143"/>
      <c r="M49" s="144"/>
      <c r="N49" s="142">
        <v>40000</v>
      </c>
      <c r="O49" s="143"/>
      <c r="P49" s="143"/>
      <c r="Q49" s="143"/>
      <c r="R49" s="143"/>
      <c r="S49" s="144"/>
      <c r="T49" s="142">
        <v>30000</v>
      </c>
      <c r="U49" s="143"/>
      <c r="V49" s="143"/>
      <c r="W49" s="143"/>
      <c r="X49" s="143"/>
      <c r="Y49" s="144"/>
      <c r="Z49" s="152" t="s">
        <v>100</v>
      </c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2"/>
    </row>
    <row r="50" spans="2:38" ht="37.5" customHeight="1" x14ac:dyDescent="0.45">
      <c r="B50" s="173" t="s">
        <v>101</v>
      </c>
      <c r="C50" s="174"/>
      <c r="D50" s="174"/>
      <c r="E50" s="174"/>
      <c r="F50" s="174"/>
      <c r="G50" s="175"/>
      <c r="H50" s="480" t="s">
        <v>102</v>
      </c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2"/>
      <c r="Z50" s="124" t="s">
        <v>100</v>
      </c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485"/>
    </row>
    <row r="51" spans="2:38" ht="37.5" customHeight="1" thickBot="1" x14ac:dyDescent="0.5">
      <c r="B51" s="489" t="s">
        <v>103</v>
      </c>
      <c r="C51" s="490"/>
      <c r="D51" s="490"/>
      <c r="E51" s="490"/>
      <c r="F51" s="490"/>
      <c r="G51" s="491"/>
      <c r="H51" s="483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84"/>
      <c r="Z51" s="486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8"/>
    </row>
    <row r="52" spans="2:38" ht="15" customHeight="1" x14ac:dyDescent="0.45"/>
    <row r="53" spans="2:38" ht="15" customHeight="1" thickBot="1" x14ac:dyDescent="0.5">
      <c r="B53" s="12" t="s">
        <v>104</v>
      </c>
      <c r="C53" s="12"/>
      <c r="D53" s="12"/>
      <c r="E53" s="12"/>
      <c r="F53" s="12"/>
    </row>
    <row r="54" spans="2:38" ht="60" customHeight="1" thickBot="1" x14ac:dyDescent="0.5">
      <c r="B54" s="100" t="s">
        <v>56</v>
      </c>
      <c r="C54" s="72"/>
      <c r="D54" s="72"/>
      <c r="E54" s="72"/>
      <c r="F54" s="72"/>
      <c r="G54" s="72"/>
      <c r="H54" s="101" t="s">
        <v>105</v>
      </c>
      <c r="I54" s="72"/>
      <c r="J54" s="72"/>
      <c r="K54" s="72"/>
      <c r="L54" s="72"/>
      <c r="M54" s="102"/>
      <c r="N54" s="492" t="s">
        <v>106</v>
      </c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71" t="s">
        <v>147</v>
      </c>
      <c r="AA54" s="494"/>
      <c r="AB54" s="494"/>
      <c r="AC54" s="494"/>
      <c r="AD54" s="494"/>
      <c r="AE54" s="495"/>
      <c r="AF54" s="496"/>
      <c r="AG54" s="497"/>
      <c r="AH54" s="497"/>
      <c r="AI54" s="497"/>
      <c r="AJ54" s="497"/>
      <c r="AK54" s="498"/>
    </row>
    <row r="55" spans="2:38" ht="18.75" customHeight="1" thickTop="1" x14ac:dyDescent="0.45">
      <c r="B55" s="456" t="s">
        <v>107</v>
      </c>
      <c r="C55" s="457"/>
      <c r="D55" s="457"/>
      <c r="E55" s="457"/>
      <c r="F55" s="457"/>
      <c r="G55" s="458"/>
      <c r="H55" s="341">
        <f>IF(OR(N58="☑",N59="☑"),"ー",10000)</f>
        <v>10000</v>
      </c>
      <c r="I55" s="143"/>
      <c r="J55" s="143"/>
      <c r="K55" s="143"/>
      <c r="L55" s="143"/>
      <c r="M55" s="144"/>
      <c r="N55" s="17" t="str">
        <f>IF(OR(N56="☑",N57="☑",N58="☑",N59="☑"),"□","☑")</f>
        <v>☑</v>
      </c>
      <c r="O55" s="465" t="s">
        <v>108</v>
      </c>
      <c r="P55" s="465"/>
      <c r="Q55" s="465"/>
      <c r="R55" s="465"/>
      <c r="S55" s="465"/>
      <c r="T55" s="465"/>
      <c r="U55" s="465"/>
      <c r="V55" s="465"/>
      <c r="W55" s="465"/>
      <c r="X55" s="465"/>
      <c r="Y55" s="466"/>
      <c r="Z55" s="142" t="str">
        <f>IF(N58="☑","ー","（①＋②）×支払回数")</f>
        <v>（①＋②）×支払回数</v>
      </c>
      <c r="AA55" s="143"/>
      <c r="AB55" s="143"/>
      <c r="AC55" s="143"/>
      <c r="AD55" s="143"/>
      <c r="AE55" s="144"/>
      <c r="AF55" s="468"/>
      <c r="AG55" s="469"/>
      <c r="AH55" s="469"/>
      <c r="AI55" s="469"/>
      <c r="AJ55" s="469"/>
      <c r="AK55" s="470"/>
    </row>
    <row r="56" spans="2:38" ht="18.75" customHeight="1" x14ac:dyDescent="0.45">
      <c r="B56" s="459"/>
      <c r="C56" s="460"/>
      <c r="D56" s="460"/>
      <c r="E56" s="460"/>
      <c r="F56" s="460"/>
      <c r="G56" s="461"/>
      <c r="H56" s="462"/>
      <c r="I56" s="463"/>
      <c r="J56" s="463"/>
      <c r="K56" s="463"/>
      <c r="L56" s="463"/>
      <c r="M56" s="464"/>
      <c r="N56" s="18" t="s">
        <v>5</v>
      </c>
      <c r="O56" s="137"/>
      <c r="P56" s="137"/>
      <c r="Q56" s="474" t="s">
        <v>109</v>
      </c>
      <c r="R56" s="474"/>
      <c r="S56" s="474"/>
      <c r="T56" s="474"/>
      <c r="U56" s="474"/>
      <c r="V56" s="474"/>
      <c r="W56" s="474"/>
      <c r="X56" s="474"/>
      <c r="Y56" s="475"/>
      <c r="Z56" s="467"/>
      <c r="AA56" s="390"/>
      <c r="AB56" s="390"/>
      <c r="AC56" s="390"/>
      <c r="AD56" s="390"/>
      <c r="AE56" s="391"/>
      <c r="AF56" s="471"/>
      <c r="AG56" s="472"/>
      <c r="AH56" s="472"/>
      <c r="AI56" s="472"/>
      <c r="AJ56" s="472"/>
      <c r="AK56" s="473"/>
    </row>
    <row r="57" spans="2:38" ht="18.75" customHeight="1" x14ac:dyDescent="0.45">
      <c r="B57" s="190" t="s">
        <v>110</v>
      </c>
      <c r="C57" s="476"/>
      <c r="D57" s="476"/>
      <c r="E57" s="476"/>
      <c r="F57" s="476"/>
      <c r="G57" s="477"/>
      <c r="H57" s="389">
        <f>IF(OR(N58="☑",N59="☑"),"ー",5000)</f>
        <v>5000</v>
      </c>
      <c r="I57" s="390"/>
      <c r="J57" s="390"/>
      <c r="K57" s="390"/>
      <c r="L57" s="390"/>
      <c r="M57" s="391"/>
      <c r="N57" s="18" t="s">
        <v>5</v>
      </c>
      <c r="O57" s="479"/>
      <c r="P57" s="479"/>
      <c r="Q57" s="479"/>
      <c r="R57" s="479"/>
      <c r="S57" s="479"/>
      <c r="T57" s="479"/>
      <c r="U57" s="479"/>
      <c r="V57" s="479"/>
      <c r="W57" s="479"/>
      <c r="X57" s="441" t="s">
        <v>111</v>
      </c>
      <c r="Y57" s="442"/>
      <c r="Z57" s="467"/>
      <c r="AA57" s="390"/>
      <c r="AB57" s="390"/>
      <c r="AC57" s="390"/>
      <c r="AD57" s="390"/>
      <c r="AE57" s="391"/>
      <c r="AF57" s="471"/>
      <c r="AG57" s="472"/>
      <c r="AH57" s="472"/>
      <c r="AI57" s="472"/>
      <c r="AJ57" s="472"/>
      <c r="AK57" s="473"/>
    </row>
    <row r="58" spans="2:38" ht="18.75" customHeight="1" x14ac:dyDescent="0.45">
      <c r="B58" s="478"/>
      <c r="C58" s="476"/>
      <c r="D58" s="476"/>
      <c r="E58" s="476"/>
      <c r="F58" s="476"/>
      <c r="G58" s="477"/>
      <c r="H58" s="389"/>
      <c r="I58" s="390"/>
      <c r="J58" s="390"/>
      <c r="K58" s="390"/>
      <c r="L58" s="390"/>
      <c r="M58" s="391"/>
      <c r="N58" s="18" t="s">
        <v>5</v>
      </c>
      <c r="O58" s="441" t="s">
        <v>112</v>
      </c>
      <c r="P58" s="441"/>
      <c r="Q58" s="441"/>
      <c r="R58" s="441"/>
      <c r="S58" s="441"/>
      <c r="T58" s="441"/>
      <c r="U58" s="441"/>
      <c r="V58" s="441"/>
      <c r="W58" s="441"/>
      <c r="X58" s="441"/>
      <c r="Y58" s="442"/>
      <c r="Z58" s="467"/>
      <c r="AA58" s="390"/>
      <c r="AB58" s="390"/>
      <c r="AC58" s="390"/>
      <c r="AD58" s="390"/>
      <c r="AE58" s="391"/>
      <c r="AF58" s="471"/>
      <c r="AG58" s="472"/>
      <c r="AH58" s="472"/>
      <c r="AI58" s="472"/>
      <c r="AJ58" s="472"/>
      <c r="AK58" s="473"/>
    </row>
    <row r="59" spans="2:38" ht="18.75" customHeight="1" x14ac:dyDescent="0.45">
      <c r="B59" s="19"/>
      <c r="C59" s="20"/>
      <c r="D59" s="20"/>
      <c r="E59" s="20"/>
      <c r="F59" s="20"/>
      <c r="G59" s="20"/>
      <c r="H59" s="21"/>
      <c r="I59" s="22"/>
      <c r="J59" s="22"/>
      <c r="K59" s="22"/>
      <c r="L59" s="22"/>
      <c r="M59" s="23"/>
      <c r="N59" s="24" t="s">
        <v>5</v>
      </c>
      <c r="O59" s="443" t="s">
        <v>113</v>
      </c>
      <c r="P59" s="443"/>
      <c r="Q59" s="443"/>
      <c r="R59" s="443"/>
      <c r="S59" s="443"/>
      <c r="T59" s="443"/>
      <c r="U59" s="443"/>
      <c r="V59" s="443"/>
      <c r="W59" s="443"/>
      <c r="X59" s="443"/>
      <c r="Y59" s="444"/>
      <c r="Z59" s="121"/>
      <c r="AA59" s="122"/>
      <c r="AB59" s="122"/>
      <c r="AC59" s="122"/>
      <c r="AD59" s="122"/>
      <c r="AE59" s="123"/>
      <c r="AF59" s="25"/>
      <c r="AG59" s="25"/>
      <c r="AH59" s="25"/>
      <c r="AI59" s="25"/>
      <c r="AJ59" s="25"/>
      <c r="AK59" s="26"/>
    </row>
    <row r="60" spans="2:38" ht="62.25" customHeight="1" thickBot="1" x14ac:dyDescent="0.5">
      <c r="B60" s="445"/>
      <c r="C60" s="446"/>
      <c r="D60" s="446"/>
      <c r="E60" s="446"/>
      <c r="F60" s="446"/>
      <c r="G60" s="447"/>
      <c r="H60" s="448"/>
      <c r="I60" s="449"/>
      <c r="J60" s="449"/>
      <c r="K60" s="449"/>
      <c r="L60" s="449"/>
      <c r="M60" s="450"/>
      <c r="N60" s="451" t="s">
        <v>114</v>
      </c>
      <c r="O60" s="452"/>
      <c r="P60" s="452"/>
      <c r="Q60" s="452"/>
      <c r="R60" s="452"/>
      <c r="S60" s="452"/>
      <c r="T60" s="453"/>
      <c r="U60" s="453"/>
      <c r="V60" s="453"/>
      <c r="W60" s="453"/>
      <c r="X60" s="453"/>
      <c r="Y60" s="454"/>
      <c r="Z60" s="431" t="s">
        <v>115</v>
      </c>
      <c r="AA60" s="192"/>
      <c r="AB60" s="192"/>
      <c r="AC60" s="192"/>
      <c r="AD60" s="192"/>
      <c r="AE60" s="193"/>
      <c r="AF60" s="432"/>
      <c r="AG60" s="432"/>
      <c r="AH60" s="432"/>
      <c r="AI60" s="432"/>
      <c r="AJ60" s="432"/>
      <c r="AK60" s="433"/>
    </row>
    <row r="61" spans="2:38" ht="15" customHeight="1" x14ac:dyDescent="0.45"/>
    <row r="62" spans="2:38" ht="15" customHeight="1" thickBot="1" x14ac:dyDescent="0.5">
      <c r="B62" s="16" t="s">
        <v>116</v>
      </c>
      <c r="I62" s="455" t="s">
        <v>140</v>
      </c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</row>
    <row r="63" spans="2:38" ht="60" customHeight="1" thickBot="1" x14ac:dyDescent="0.5">
      <c r="B63" s="100" t="s">
        <v>117</v>
      </c>
      <c r="C63" s="72"/>
      <c r="D63" s="72"/>
      <c r="E63" s="72"/>
      <c r="F63" s="72"/>
      <c r="G63" s="72"/>
      <c r="H63" s="101" t="s">
        <v>118</v>
      </c>
      <c r="I63" s="72"/>
      <c r="J63" s="72"/>
      <c r="K63" s="72"/>
      <c r="L63" s="72"/>
      <c r="M63" s="102"/>
      <c r="N63" s="434" t="s">
        <v>119</v>
      </c>
      <c r="O63" s="434"/>
      <c r="P63" s="434"/>
      <c r="Q63" s="434"/>
      <c r="R63" s="434"/>
      <c r="S63" s="434"/>
      <c r="T63" s="435" t="s">
        <v>120</v>
      </c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7"/>
      <c r="AF63" s="438" t="str">
        <f>IF(Z66="☑","支払い方法","")</f>
        <v/>
      </c>
      <c r="AG63" s="439"/>
      <c r="AH63" s="439"/>
      <c r="AI63" s="439"/>
      <c r="AJ63" s="439"/>
      <c r="AK63" s="440"/>
      <c r="AL63" s="27"/>
    </row>
    <row r="64" spans="2:38" ht="18.75" customHeight="1" thickTop="1" x14ac:dyDescent="0.45">
      <c r="B64" s="130" t="s">
        <v>121</v>
      </c>
      <c r="C64" s="340"/>
      <c r="D64" s="340"/>
      <c r="E64" s="340"/>
      <c r="F64" s="340"/>
      <c r="G64" s="340"/>
      <c r="H64" s="341" t="str">
        <f>IF(Z64="☑","ー",500)</f>
        <v>ー</v>
      </c>
      <c r="I64" s="143"/>
      <c r="J64" s="143"/>
      <c r="K64" s="143"/>
      <c r="L64" s="143"/>
      <c r="M64" s="144"/>
      <c r="N64" s="142" t="str">
        <f>IF(Z64="☑","ー",IF(AND(ISNUMBER(F68),ISBLANK(T66)=FALSE,ISNUMBER(DATEDIF(T66,AA66,"M"))),IF(T68="☑",(H64+H66)*DATEDIF(T66,AA66,"M"),(H64+H66)*(1+DATEDIF(T66,AA66,"M"))),""))</f>
        <v>ー</v>
      </c>
      <c r="O64" s="415"/>
      <c r="P64" s="415"/>
      <c r="Q64" s="415"/>
      <c r="R64" s="415"/>
      <c r="S64" s="416"/>
      <c r="T64" s="423" t="str">
        <f>IF(Z64="☑","GCP規定の
保存終了日まで","有償保存開始日")</f>
        <v>GCP規定の
保存終了日まで</v>
      </c>
      <c r="U64" s="424"/>
      <c r="V64" s="424"/>
      <c r="W64" s="424"/>
      <c r="X64" s="424"/>
      <c r="Y64" s="427" t="s">
        <v>122</v>
      </c>
      <c r="Z64" s="429" t="str">
        <f>IF(Z66="☑","","☑")</f>
        <v>☑</v>
      </c>
      <c r="AA64" s="366" t="str">
        <f>IF(Z66="☑","有償保存終了予定日","延長保存不要
または未定")</f>
        <v>延長保存不要
または未定</v>
      </c>
      <c r="AB64" s="367"/>
      <c r="AC64" s="367"/>
      <c r="AD64" s="367"/>
      <c r="AE64" s="368"/>
      <c r="AF64" s="371" t="str">
        <f>IF(Z66="☑","治験終了時に請求書発行","")</f>
        <v/>
      </c>
      <c r="AG64" s="372"/>
      <c r="AH64" s="372"/>
      <c r="AI64" s="372"/>
      <c r="AJ64" s="372"/>
      <c r="AK64" s="373"/>
      <c r="AL64" s="28"/>
    </row>
    <row r="65" spans="2:38" ht="18.75" customHeight="1" x14ac:dyDescent="0.45">
      <c r="B65" s="410"/>
      <c r="C65" s="411"/>
      <c r="D65" s="411"/>
      <c r="E65" s="411"/>
      <c r="F65" s="411"/>
      <c r="G65" s="411"/>
      <c r="H65" s="412"/>
      <c r="I65" s="413"/>
      <c r="J65" s="413"/>
      <c r="K65" s="413"/>
      <c r="L65" s="413"/>
      <c r="M65" s="414"/>
      <c r="N65" s="417"/>
      <c r="O65" s="418"/>
      <c r="P65" s="418"/>
      <c r="Q65" s="418"/>
      <c r="R65" s="418"/>
      <c r="S65" s="419"/>
      <c r="T65" s="425"/>
      <c r="U65" s="426"/>
      <c r="V65" s="426"/>
      <c r="W65" s="426"/>
      <c r="X65" s="426"/>
      <c r="Y65" s="428"/>
      <c r="Z65" s="430"/>
      <c r="AA65" s="369"/>
      <c r="AB65" s="369"/>
      <c r="AC65" s="369"/>
      <c r="AD65" s="369"/>
      <c r="AE65" s="370"/>
      <c r="AF65" s="374"/>
      <c r="AG65" s="375"/>
      <c r="AH65" s="375"/>
      <c r="AI65" s="375"/>
      <c r="AJ65" s="375"/>
      <c r="AK65" s="376"/>
    </row>
    <row r="66" spans="2:38" ht="18.75" customHeight="1" x14ac:dyDescent="0.45">
      <c r="B66" s="380" t="s">
        <v>123</v>
      </c>
      <c r="C66" s="381"/>
      <c r="D66" s="381"/>
      <c r="E66" s="381"/>
      <c r="F66" s="381"/>
      <c r="G66" s="382"/>
      <c r="H66" s="386" t="str">
        <f>IF(Z64="☑","ー",IF(ISNUMBER(F68),F68*250,"保存例数を記載
してください。
←"))</f>
        <v>ー</v>
      </c>
      <c r="I66" s="387"/>
      <c r="J66" s="387"/>
      <c r="K66" s="387"/>
      <c r="L66" s="387"/>
      <c r="M66" s="388"/>
      <c r="N66" s="417"/>
      <c r="O66" s="418"/>
      <c r="P66" s="418"/>
      <c r="Q66" s="418"/>
      <c r="R66" s="418"/>
      <c r="S66" s="419"/>
      <c r="T66" s="393"/>
      <c r="U66" s="394"/>
      <c r="V66" s="394"/>
      <c r="W66" s="394"/>
      <c r="X66" s="394"/>
      <c r="Y66" s="428"/>
      <c r="Z66" s="397" t="s">
        <v>5</v>
      </c>
      <c r="AA66" s="399"/>
      <c r="AB66" s="400"/>
      <c r="AC66" s="400"/>
      <c r="AD66" s="400"/>
      <c r="AE66" s="401"/>
      <c r="AF66" s="374"/>
      <c r="AG66" s="375"/>
      <c r="AH66" s="375"/>
      <c r="AI66" s="375"/>
      <c r="AJ66" s="375"/>
      <c r="AK66" s="376"/>
      <c r="AL66" s="27"/>
    </row>
    <row r="67" spans="2:38" ht="18.75" customHeight="1" x14ac:dyDescent="0.45">
      <c r="B67" s="383"/>
      <c r="C67" s="384"/>
      <c r="D67" s="384"/>
      <c r="E67" s="384"/>
      <c r="F67" s="384"/>
      <c r="G67" s="385"/>
      <c r="H67" s="389"/>
      <c r="I67" s="390"/>
      <c r="J67" s="390"/>
      <c r="K67" s="390"/>
      <c r="L67" s="390"/>
      <c r="M67" s="391"/>
      <c r="N67" s="417"/>
      <c r="O67" s="418"/>
      <c r="P67" s="418"/>
      <c r="Q67" s="418"/>
      <c r="R67" s="418"/>
      <c r="S67" s="419"/>
      <c r="T67" s="395"/>
      <c r="U67" s="396"/>
      <c r="V67" s="396"/>
      <c r="W67" s="396"/>
      <c r="X67" s="396"/>
      <c r="Y67" s="428"/>
      <c r="Z67" s="398"/>
      <c r="AA67" s="402"/>
      <c r="AB67" s="402"/>
      <c r="AC67" s="402"/>
      <c r="AD67" s="402"/>
      <c r="AE67" s="403"/>
      <c r="AF67" s="374"/>
      <c r="AG67" s="375"/>
      <c r="AH67" s="375"/>
      <c r="AI67" s="375"/>
      <c r="AJ67" s="375"/>
      <c r="AK67" s="376"/>
    </row>
    <row r="68" spans="2:38" ht="32.25" customHeight="1" x14ac:dyDescent="0.45">
      <c r="B68" s="404" t="s">
        <v>124</v>
      </c>
      <c r="C68" s="405"/>
      <c r="D68" s="405"/>
      <c r="E68" s="405"/>
      <c r="F68" s="406">
        <v>55</v>
      </c>
      <c r="G68" s="407"/>
      <c r="H68" s="392"/>
      <c r="I68" s="122"/>
      <c r="J68" s="122"/>
      <c r="K68" s="122"/>
      <c r="L68" s="122"/>
      <c r="M68" s="123"/>
      <c r="N68" s="420"/>
      <c r="O68" s="421"/>
      <c r="P68" s="421"/>
      <c r="Q68" s="421"/>
      <c r="R68" s="421"/>
      <c r="S68" s="422"/>
      <c r="T68" s="29" t="s">
        <v>125</v>
      </c>
      <c r="U68" s="408" t="str">
        <f>IF(Z66="☑",IF(OR(ISBLANK(T66),ISBLANK(AA66)),"↑有償保存開始･終了日を記載してください。↑","費用算出月数補正(-1)"),IF(OR(ISBLANK(T66)=FALSE,ISBLANK(AA66)=FALSE),"日付指定不可を選択しています。
日付を削除してください。","延長保存する場合は、治験終了前に本表を改訂するか、GCP保存期間終了前に覚書締結が必要です。"))</f>
        <v>延長保存する場合は、治験終了前に本表を改訂するか、GCP保存期間終了前に覚書締結が必要です。</v>
      </c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377"/>
      <c r="AG68" s="378"/>
      <c r="AH68" s="378"/>
      <c r="AI68" s="378"/>
      <c r="AJ68" s="378"/>
      <c r="AK68" s="379"/>
    </row>
    <row r="69" spans="2:38" ht="37.5" customHeight="1" thickBot="1" x14ac:dyDescent="0.5">
      <c r="B69" s="356" t="str">
        <f>IF(AND(Z66="☑",ISNUMBER(F68)=FALSE),"保存例数とは脱落症例を含む保存対象全症例数","")</f>
        <v/>
      </c>
      <c r="C69" s="357"/>
      <c r="D69" s="357"/>
      <c r="E69" s="357"/>
      <c r="F69" s="357"/>
      <c r="G69" s="357"/>
      <c r="H69" s="358"/>
      <c r="I69" s="359"/>
      <c r="J69" s="359"/>
      <c r="K69" s="359"/>
      <c r="L69" s="359"/>
      <c r="M69" s="360"/>
      <c r="N69" s="361"/>
      <c r="O69" s="361"/>
      <c r="P69" s="361"/>
      <c r="Q69" s="361"/>
      <c r="R69" s="361"/>
      <c r="S69" s="361"/>
      <c r="T69" s="30"/>
      <c r="U69" s="31"/>
      <c r="V69" s="31"/>
      <c r="W69" s="31"/>
      <c r="X69" s="31"/>
      <c r="Y69" s="32"/>
      <c r="Z69" s="362"/>
      <c r="AA69" s="359"/>
      <c r="AB69" s="359"/>
      <c r="AC69" s="359"/>
      <c r="AD69" s="359"/>
      <c r="AE69" s="360"/>
      <c r="AF69" s="363"/>
      <c r="AG69" s="363"/>
      <c r="AH69" s="363"/>
      <c r="AI69" s="363"/>
      <c r="AJ69" s="363"/>
      <c r="AK69" s="364"/>
      <c r="AL69" s="33"/>
    </row>
    <row r="70" spans="2:38" ht="15" customHeight="1" x14ac:dyDescent="0.45"/>
    <row r="71" spans="2:38" ht="15" customHeight="1" thickBot="1" x14ac:dyDescent="0.5">
      <c r="B71" s="16" t="s">
        <v>126</v>
      </c>
      <c r="C71" s="12"/>
      <c r="F71" t="s">
        <v>138</v>
      </c>
    </row>
    <row r="72" spans="2:38" ht="60" customHeight="1" thickBot="1" x14ac:dyDescent="0.5">
      <c r="B72" s="100" t="s">
        <v>117</v>
      </c>
      <c r="C72" s="72"/>
      <c r="D72" s="72"/>
      <c r="E72" s="72"/>
      <c r="F72" s="72"/>
      <c r="G72" s="72"/>
      <c r="H72" s="101" t="s">
        <v>127</v>
      </c>
      <c r="I72" s="72"/>
      <c r="J72" s="72"/>
      <c r="K72" s="72"/>
      <c r="L72" s="72"/>
      <c r="M72" s="102"/>
      <c r="N72" s="337"/>
      <c r="O72" s="338"/>
      <c r="P72" s="338"/>
      <c r="Q72" s="338"/>
      <c r="R72" s="338"/>
      <c r="S72" s="365"/>
      <c r="T72" s="337"/>
      <c r="U72" s="338"/>
      <c r="V72" s="338"/>
      <c r="W72" s="338"/>
      <c r="X72" s="338"/>
      <c r="Y72" s="365"/>
      <c r="Z72" s="337"/>
      <c r="AA72" s="338"/>
      <c r="AB72" s="338"/>
      <c r="AC72" s="338"/>
      <c r="AD72" s="338"/>
      <c r="AE72" s="365"/>
      <c r="AF72" s="337"/>
      <c r="AG72" s="338"/>
      <c r="AH72" s="338"/>
      <c r="AI72" s="338"/>
      <c r="AJ72" s="338"/>
      <c r="AK72" s="339"/>
      <c r="AL72" s="27"/>
    </row>
    <row r="73" spans="2:38" ht="18.75" customHeight="1" thickTop="1" x14ac:dyDescent="0.45">
      <c r="B73" s="130" t="s">
        <v>128</v>
      </c>
      <c r="C73" s="340"/>
      <c r="D73" s="340"/>
      <c r="E73" s="340"/>
      <c r="F73" s="340"/>
      <c r="G73" s="340"/>
      <c r="H73" s="341"/>
      <c r="I73" s="143"/>
      <c r="J73" s="143"/>
      <c r="K73" s="143"/>
      <c r="L73" s="143"/>
      <c r="M73" s="144"/>
      <c r="N73" s="344"/>
      <c r="O73" s="345"/>
      <c r="P73" s="345"/>
      <c r="Q73" s="345"/>
      <c r="R73" s="345"/>
      <c r="S73" s="346"/>
      <c r="T73" s="350"/>
      <c r="U73" s="351"/>
      <c r="V73" s="351"/>
      <c r="W73" s="351"/>
      <c r="X73" s="351"/>
      <c r="Y73" s="352"/>
      <c r="Z73" s="353"/>
      <c r="AA73" s="351"/>
      <c r="AB73" s="351"/>
      <c r="AC73" s="351"/>
      <c r="AD73" s="351"/>
      <c r="AE73" s="352"/>
      <c r="AF73" s="354"/>
      <c r="AG73" s="351"/>
      <c r="AH73" s="351"/>
      <c r="AI73" s="351"/>
      <c r="AJ73" s="351"/>
      <c r="AK73" s="355"/>
      <c r="AL73" s="28"/>
    </row>
    <row r="74" spans="2:38" ht="18.75" customHeight="1" x14ac:dyDescent="0.45">
      <c r="B74" s="320"/>
      <c r="C74" s="321"/>
      <c r="D74" s="321"/>
      <c r="E74" s="321"/>
      <c r="F74" s="321"/>
      <c r="G74" s="321"/>
      <c r="H74" s="342"/>
      <c r="I74" s="116"/>
      <c r="J74" s="116"/>
      <c r="K74" s="116"/>
      <c r="L74" s="116"/>
      <c r="M74" s="343"/>
      <c r="N74" s="347"/>
      <c r="O74" s="348"/>
      <c r="P74" s="348"/>
      <c r="Q74" s="348"/>
      <c r="R74" s="348"/>
      <c r="S74" s="349"/>
      <c r="T74" s="329"/>
      <c r="U74" s="330"/>
      <c r="V74" s="330"/>
      <c r="W74" s="330"/>
      <c r="X74" s="330"/>
      <c r="Y74" s="331"/>
      <c r="Z74" s="329"/>
      <c r="AA74" s="330"/>
      <c r="AB74" s="330"/>
      <c r="AC74" s="330"/>
      <c r="AD74" s="330"/>
      <c r="AE74" s="331"/>
      <c r="AF74" s="329"/>
      <c r="AG74" s="330"/>
      <c r="AH74" s="330"/>
      <c r="AI74" s="330"/>
      <c r="AJ74" s="330"/>
      <c r="AK74" s="336"/>
    </row>
    <row r="75" spans="2:38" ht="18.75" customHeight="1" x14ac:dyDescent="0.45">
      <c r="B75" s="173" t="s">
        <v>129</v>
      </c>
      <c r="C75" s="174"/>
      <c r="D75" s="174"/>
      <c r="E75" s="174"/>
      <c r="F75" s="174"/>
      <c r="G75" s="174"/>
      <c r="H75" s="322" t="s">
        <v>136</v>
      </c>
      <c r="I75" s="119"/>
      <c r="J75" s="119"/>
      <c r="K75" s="119"/>
      <c r="L75" s="119"/>
      <c r="M75" s="120"/>
      <c r="N75" s="326"/>
      <c r="O75" s="327"/>
      <c r="P75" s="327"/>
      <c r="Q75" s="327"/>
      <c r="R75" s="327"/>
      <c r="S75" s="328"/>
      <c r="T75" s="332"/>
      <c r="U75" s="327"/>
      <c r="V75" s="327"/>
      <c r="W75" s="327"/>
      <c r="X75" s="327"/>
      <c r="Y75" s="328"/>
      <c r="Z75" s="333"/>
      <c r="AA75" s="327"/>
      <c r="AB75" s="327"/>
      <c r="AC75" s="327"/>
      <c r="AD75" s="327"/>
      <c r="AE75" s="328"/>
      <c r="AF75" s="334"/>
      <c r="AG75" s="327"/>
      <c r="AH75" s="327"/>
      <c r="AI75" s="327"/>
      <c r="AJ75" s="327"/>
      <c r="AK75" s="335"/>
      <c r="AL75" s="27"/>
    </row>
    <row r="76" spans="2:38" ht="18.75" customHeight="1" x14ac:dyDescent="0.45">
      <c r="B76" s="320"/>
      <c r="C76" s="321"/>
      <c r="D76" s="321"/>
      <c r="E76" s="321"/>
      <c r="F76" s="321"/>
      <c r="G76" s="321"/>
      <c r="H76" s="323"/>
      <c r="I76" s="324"/>
      <c r="J76" s="324"/>
      <c r="K76" s="324"/>
      <c r="L76" s="324"/>
      <c r="M76" s="325"/>
      <c r="N76" s="329"/>
      <c r="O76" s="330"/>
      <c r="P76" s="330"/>
      <c r="Q76" s="330"/>
      <c r="R76" s="330"/>
      <c r="S76" s="331"/>
      <c r="T76" s="329"/>
      <c r="U76" s="330"/>
      <c r="V76" s="330"/>
      <c r="W76" s="330"/>
      <c r="X76" s="330"/>
      <c r="Y76" s="331"/>
      <c r="Z76" s="329"/>
      <c r="AA76" s="330"/>
      <c r="AB76" s="330"/>
      <c r="AC76" s="330"/>
      <c r="AD76" s="330"/>
      <c r="AE76" s="331"/>
      <c r="AF76" s="329"/>
      <c r="AG76" s="330"/>
      <c r="AH76" s="330"/>
      <c r="AI76" s="330"/>
      <c r="AJ76" s="330"/>
      <c r="AK76" s="336"/>
    </row>
    <row r="77" spans="2:38" ht="37.5" customHeight="1" x14ac:dyDescent="0.45">
      <c r="B77" s="310" t="s">
        <v>130</v>
      </c>
      <c r="C77" s="311"/>
      <c r="D77" s="311"/>
      <c r="E77" s="311"/>
      <c r="F77" s="311"/>
      <c r="G77" s="311"/>
      <c r="H77" s="312"/>
      <c r="I77" s="313"/>
      <c r="J77" s="313"/>
      <c r="K77" s="313"/>
      <c r="L77" s="313"/>
      <c r="M77" s="314"/>
      <c r="N77" s="315"/>
      <c r="O77" s="316"/>
      <c r="P77" s="316"/>
      <c r="Q77" s="316"/>
      <c r="R77" s="316"/>
      <c r="S77" s="317"/>
      <c r="T77" s="315"/>
      <c r="U77" s="313"/>
      <c r="V77" s="313"/>
      <c r="W77" s="313"/>
      <c r="X77" s="313"/>
      <c r="Y77" s="314"/>
      <c r="Z77" s="315"/>
      <c r="AA77" s="313"/>
      <c r="AB77" s="313"/>
      <c r="AC77" s="313"/>
      <c r="AD77" s="313"/>
      <c r="AE77" s="314"/>
      <c r="AF77" s="318"/>
      <c r="AG77" s="318"/>
      <c r="AH77" s="318"/>
      <c r="AI77" s="318"/>
      <c r="AJ77" s="318"/>
      <c r="AK77" s="319"/>
      <c r="AL77" s="33"/>
    </row>
    <row r="78" spans="2:38" ht="37.5" customHeight="1" x14ac:dyDescent="0.45">
      <c r="B78" s="300" t="s">
        <v>131</v>
      </c>
      <c r="C78" s="301"/>
      <c r="D78" s="301"/>
      <c r="E78" s="301"/>
      <c r="F78" s="301"/>
      <c r="G78" s="301"/>
      <c r="H78" s="302"/>
      <c r="I78" s="303"/>
      <c r="J78" s="303"/>
      <c r="K78" s="303"/>
      <c r="L78" s="303"/>
      <c r="M78" s="304"/>
      <c r="N78" s="305"/>
      <c r="O78" s="306"/>
      <c r="P78" s="306"/>
      <c r="Q78" s="306"/>
      <c r="R78" s="306"/>
      <c r="S78" s="307"/>
      <c r="T78" s="305"/>
      <c r="U78" s="303"/>
      <c r="V78" s="303"/>
      <c r="W78" s="303"/>
      <c r="X78" s="303"/>
      <c r="Y78" s="304"/>
      <c r="Z78" s="305"/>
      <c r="AA78" s="303"/>
      <c r="AB78" s="303"/>
      <c r="AC78" s="303"/>
      <c r="AD78" s="303"/>
      <c r="AE78" s="304"/>
      <c r="AF78" s="308"/>
      <c r="AG78" s="308"/>
      <c r="AH78" s="308"/>
      <c r="AI78" s="308"/>
      <c r="AJ78" s="308"/>
      <c r="AK78" s="309"/>
      <c r="AL78" s="33"/>
    </row>
    <row r="79" spans="2:38" ht="37.5" customHeight="1" x14ac:dyDescent="0.45">
      <c r="B79" s="300"/>
      <c r="C79" s="301"/>
      <c r="D79" s="301"/>
      <c r="E79" s="301"/>
      <c r="F79" s="301"/>
      <c r="G79" s="301"/>
      <c r="H79" s="302"/>
      <c r="I79" s="303"/>
      <c r="J79" s="303"/>
      <c r="K79" s="303"/>
      <c r="L79" s="303"/>
      <c r="M79" s="304"/>
      <c r="N79" s="305"/>
      <c r="O79" s="306"/>
      <c r="P79" s="306"/>
      <c r="Q79" s="306"/>
      <c r="R79" s="306"/>
      <c r="S79" s="307"/>
      <c r="T79" s="305"/>
      <c r="U79" s="303"/>
      <c r="V79" s="303"/>
      <c r="W79" s="303"/>
      <c r="X79" s="303"/>
      <c r="Y79" s="304"/>
      <c r="Z79" s="305"/>
      <c r="AA79" s="303"/>
      <c r="AB79" s="303"/>
      <c r="AC79" s="303"/>
      <c r="AD79" s="303"/>
      <c r="AE79" s="304"/>
      <c r="AF79" s="308"/>
      <c r="AG79" s="308"/>
      <c r="AH79" s="308"/>
      <c r="AI79" s="308"/>
      <c r="AJ79" s="308"/>
      <c r="AK79" s="309"/>
      <c r="AL79" s="33"/>
    </row>
    <row r="80" spans="2:38" ht="37.5" customHeight="1" thickBot="1" x14ac:dyDescent="0.5">
      <c r="B80" s="290"/>
      <c r="C80" s="291"/>
      <c r="D80" s="291"/>
      <c r="E80" s="291"/>
      <c r="F80" s="291"/>
      <c r="G80" s="291"/>
      <c r="H80" s="292"/>
      <c r="I80" s="293"/>
      <c r="J80" s="293"/>
      <c r="K80" s="293"/>
      <c r="L80" s="293"/>
      <c r="M80" s="294"/>
      <c r="N80" s="295"/>
      <c r="O80" s="296"/>
      <c r="P80" s="296"/>
      <c r="Q80" s="296"/>
      <c r="R80" s="296"/>
      <c r="S80" s="297"/>
      <c r="T80" s="295"/>
      <c r="U80" s="293"/>
      <c r="V80" s="293"/>
      <c r="W80" s="293"/>
      <c r="X80" s="293"/>
      <c r="Y80" s="294"/>
      <c r="Z80" s="295"/>
      <c r="AA80" s="293"/>
      <c r="AB80" s="293"/>
      <c r="AC80" s="293"/>
      <c r="AD80" s="293"/>
      <c r="AE80" s="294"/>
      <c r="AF80" s="298"/>
      <c r="AG80" s="298"/>
      <c r="AH80" s="298"/>
      <c r="AI80" s="298"/>
      <c r="AJ80" s="298"/>
      <c r="AK80" s="299"/>
      <c r="AL80" s="33"/>
    </row>
    <row r="81" spans="2:30" ht="15" customHeight="1" x14ac:dyDescent="0.45"/>
    <row r="82" spans="2:30" ht="15" customHeight="1" x14ac:dyDescent="0.45">
      <c r="B82" s="9"/>
    </row>
    <row r="83" spans="2:30" ht="22.5" customHeight="1" x14ac:dyDescent="0.45">
      <c r="C83" s="48" t="s">
        <v>44</v>
      </c>
      <c r="D83" s="48"/>
      <c r="E83" s="49"/>
      <c r="F83" s="49"/>
      <c r="G83" s="49"/>
      <c r="H83" s="10" t="s">
        <v>15</v>
      </c>
      <c r="I83" s="49"/>
      <c r="J83" s="49"/>
      <c r="K83" s="10" t="s">
        <v>16</v>
      </c>
      <c r="L83" s="49"/>
      <c r="M83" s="49"/>
      <c r="N83" s="10" t="s">
        <v>17</v>
      </c>
    </row>
    <row r="84" spans="2:30" ht="15" customHeight="1" x14ac:dyDescent="0.45">
      <c r="J84" s="9"/>
    </row>
    <row r="85" spans="2:30" ht="22.5" customHeight="1" x14ac:dyDescent="0.45">
      <c r="M85" s="9" t="s">
        <v>45</v>
      </c>
    </row>
    <row r="86" spans="2:30" ht="22.5" x14ac:dyDescent="0.45">
      <c r="M86" s="9" t="s">
        <v>45</v>
      </c>
    </row>
    <row r="87" spans="2:30" ht="22.5" x14ac:dyDescent="0.5">
      <c r="N87" s="50" t="s">
        <v>132</v>
      </c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2:30" ht="15" customHeight="1" x14ac:dyDescent="0.45">
      <c r="N88" s="46" t="s">
        <v>133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2:30" ht="15" customHeight="1" x14ac:dyDescent="0.45"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2:30" ht="15" customHeight="1" x14ac:dyDescent="0.45">
      <c r="N90" s="67" t="s">
        <v>46</v>
      </c>
      <c r="O90" s="68"/>
      <c r="P90" s="68"/>
      <c r="Q90" s="68"/>
      <c r="R90" s="69" t="s">
        <v>152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9" t="s">
        <v>47</v>
      </c>
    </row>
    <row r="91" spans="2:30" ht="17.25" customHeight="1" x14ac:dyDescent="0.45">
      <c r="N91" s="68"/>
      <c r="O91" s="68"/>
      <c r="P91" s="68"/>
      <c r="Q91" s="68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</row>
    <row r="92" spans="2:30" ht="18.75" customHeight="1" x14ac:dyDescent="0.45">
      <c r="M92" s="9"/>
      <c r="N92" s="288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</row>
    <row r="93" spans="2:30" x14ac:dyDescent="0.45">
      <c r="N93" s="40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2:30" x14ac:dyDescent="0.45"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2:30" ht="22.5" x14ac:dyDescent="0.45">
      <c r="N95" s="42"/>
      <c r="O95" s="43"/>
      <c r="P95" s="43"/>
      <c r="Q95" s="43"/>
      <c r="R95" s="44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9" t="s">
        <v>47</v>
      </c>
    </row>
    <row r="96" spans="2:30" x14ac:dyDescent="0.45">
      <c r="N96" s="43"/>
      <c r="O96" s="43"/>
      <c r="P96" s="43"/>
      <c r="Q96" s="43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</row>
  </sheetData>
  <sheetProtection selectLockedCells="1"/>
  <mergeCells count="222">
    <mergeCell ref="AC1:AD1"/>
    <mergeCell ref="AE1:AJ1"/>
    <mergeCell ref="Z2:AB3"/>
    <mergeCell ref="AC2:AK3"/>
    <mergeCell ref="Z4:AB7"/>
    <mergeCell ref="AC4:AC5"/>
    <mergeCell ref="AD4:AE5"/>
    <mergeCell ref="AF4:AF5"/>
    <mergeCell ref="AG4:AK5"/>
    <mergeCell ref="AC6:AC7"/>
    <mergeCell ref="F15:H15"/>
    <mergeCell ref="J15:K15"/>
    <mergeCell ref="M15:N15"/>
    <mergeCell ref="P15:AG15"/>
    <mergeCell ref="B17:G18"/>
    <mergeCell ref="H17:O18"/>
    <mergeCell ref="P17:W18"/>
    <mergeCell ref="X17:AK18"/>
    <mergeCell ref="AD6:AE7"/>
    <mergeCell ref="AF6:AF7"/>
    <mergeCell ref="AG6:AK7"/>
    <mergeCell ref="I9:AB11"/>
    <mergeCell ref="O13:O14"/>
    <mergeCell ref="P13:P14"/>
    <mergeCell ref="Q13:R14"/>
    <mergeCell ref="S13:S14"/>
    <mergeCell ref="T13:U14"/>
    <mergeCell ref="V13:V14"/>
    <mergeCell ref="B19:G21"/>
    <mergeCell ref="H19:AK21"/>
    <mergeCell ref="B24:G24"/>
    <mergeCell ref="H24:M24"/>
    <mergeCell ref="N24:R24"/>
    <mergeCell ref="S24:W24"/>
    <mergeCell ref="X24:AB24"/>
    <mergeCell ref="AC24:AG24"/>
    <mergeCell ref="AH24:AK24"/>
    <mergeCell ref="AH25:AK25"/>
    <mergeCell ref="S26:W26"/>
    <mergeCell ref="X26:AB26"/>
    <mergeCell ref="AH26:AK26"/>
    <mergeCell ref="B27:G28"/>
    <mergeCell ref="H27:M28"/>
    <mergeCell ref="N27:R28"/>
    <mergeCell ref="S27:W27"/>
    <mergeCell ref="X27:AB27"/>
    <mergeCell ref="AC27:AG28"/>
    <mergeCell ref="B25:G26"/>
    <mergeCell ref="H25:M26"/>
    <mergeCell ref="N25:R26"/>
    <mergeCell ref="S25:W25"/>
    <mergeCell ref="X25:AB25"/>
    <mergeCell ref="AC25:AG26"/>
    <mergeCell ref="AH27:AK27"/>
    <mergeCell ref="S28:W28"/>
    <mergeCell ref="X28:AB28"/>
    <mergeCell ref="AH28:AK28"/>
    <mergeCell ref="AH35:AK36"/>
    <mergeCell ref="P36:T36"/>
    <mergeCell ref="U36:Y36"/>
    <mergeCell ref="Z36:AD36"/>
    <mergeCell ref="AH29:AK30"/>
    <mergeCell ref="B31:G32"/>
    <mergeCell ref="H31:M32"/>
    <mergeCell ref="N31:R32"/>
    <mergeCell ref="S31:W32"/>
    <mergeCell ref="X31:AB32"/>
    <mergeCell ref="AC31:AG32"/>
    <mergeCell ref="AH31:AK32"/>
    <mergeCell ref="B29:G30"/>
    <mergeCell ref="H29:M30"/>
    <mergeCell ref="N29:R30"/>
    <mergeCell ref="S29:W30"/>
    <mergeCell ref="X29:AB30"/>
    <mergeCell ref="AC29:AG30"/>
    <mergeCell ref="B35:O36"/>
    <mergeCell ref="P35:AD35"/>
    <mergeCell ref="AE35:AG36"/>
    <mergeCell ref="B37:F38"/>
    <mergeCell ref="G37:O37"/>
    <mergeCell ref="P37:T37"/>
    <mergeCell ref="U37:AD38"/>
    <mergeCell ref="AE37:AG45"/>
    <mergeCell ref="AH37:AK45"/>
    <mergeCell ref="G38:O38"/>
    <mergeCell ref="P38:T38"/>
    <mergeCell ref="B39:F44"/>
    <mergeCell ref="G39:O39"/>
    <mergeCell ref="G44:O44"/>
    <mergeCell ref="P44:T44"/>
    <mergeCell ref="U44:Y44"/>
    <mergeCell ref="Z44:AD44"/>
    <mergeCell ref="B45:F45"/>
    <mergeCell ref="G45:O45"/>
    <mergeCell ref="P45:T45"/>
    <mergeCell ref="U45:AD45"/>
    <mergeCell ref="P39:T43"/>
    <mergeCell ref="U39:Y43"/>
    <mergeCell ref="Z39:AD41"/>
    <mergeCell ref="G40:O40"/>
    <mergeCell ref="G41:O41"/>
    <mergeCell ref="G42:O42"/>
    <mergeCell ref="Z42:AD43"/>
    <mergeCell ref="G43:O43"/>
    <mergeCell ref="B48:G48"/>
    <mergeCell ref="H48:M48"/>
    <mergeCell ref="N48:S48"/>
    <mergeCell ref="T48:Y48"/>
    <mergeCell ref="Z48:AK48"/>
    <mergeCell ref="B49:G49"/>
    <mergeCell ref="H49:M49"/>
    <mergeCell ref="N49:S49"/>
    <mergeCell ref="T49:Y49"/>
    <mergeCell ref="Z49:AK49"/>
    <mergeCell ref="B50:G50"/>
    <mergeCell ref="H50:Y51"/>
    <mergeCell ref="Z50:AK51"/>
    <mergeCell ref="B51:G51"/>
    <mergeCell ref="B54:G54"/>
    <mergeCell ref="H54:M54"/>
    <mergeCell ref="N54:Y54"/>
    <mergeCell ref="Z54:AE54"/>
    <mergeCell ref="AF54:AK54"/>
    <mergeCell ref="B55:G56"/>
    <mergeCell ref="H55:M56"/>
    <mergeCell ref="O55:Y55"/>
    <mergeCell ref="Z55:AE59"/>
    <mergeCell ref="AF55:AK58"/>
    <mergeCell ref="O56:P56"/>
    <mergeCell ref="Q56:Y56"/>
    <mergeCell ref="B57:G58"/>
    <mergeCell ref="H57:M58"/>
    <mergeCell ref="O57:W57"/>
    <mergeCell ref="Z60:AE60"/>
    <mergeCell ref="AF60:AK60"/>
    <mergeCell ref="B63:G63"/>
    <mergeCell ref="H63:M63"/>
    <mergeCell ref="N63:S63"/>
    <mergeCell ref="T63:AE63"/>
    <mergeCell ref="AF63:AK63"/>
    <mergeCell ref="X57:Y57"/>
    <mergeCell ref="O58:Y58"/>
    <mergeCell ref="O59:Y59"/>
    <mergeCell ref="B60:G60"/>
    <mergeCell ref="H60:M60"/>
    <mergeCell ref="N60:Y60"/>
    <mergeCell ref="I62:Z62"/>
    <mergeCell ref="AA64:AE65"/>
    <mergeCell ref="AF64:AK68"/>
    <mergeCell ref="B66:G67"/>
    <mergeCell ref="H66:M68"/>
    <mergeCell ref="T66:X67"/>
    <mergeCell ref="Z66:Z67"/>
    <mergeCell ref="AA66:AE67"/>
    <mergeCell ref="B68:E68"/>
    <mergeCell ref="F68:G68"/>
    <mergeCell ref="U68:AE68"/>
    <mergeCell ref="B64:G65"/>
    <mergeCell ref="H64:M65"/>
    <mergeCell ref="N64:S68"/>
    <mergeCell ref="T64:X65"/>
    <mergeCell ref="Y64:Y67"/>
    <mergeCell ref="Z64:Z65"/>
    <mergeCell ref="B69:G69"/>
    <mergeCell ref="H69:M69"/>
    <mergeCell ref="N69:S69"/>
    <mergeCell ref="Z69:AE69"/>
    <mergeCell ref="AF69:AK69"/>
    <mergeCell ref="B72:G72"/>
    <mergeCell ref="H72:M72"/>
    <mergeCell ref="N72:S72"/>
    <mergeCell ref="T72:Y72"/>
    <mergeCell ref="Z72:AE72"/>
    <mergeCell ref="B75:G76"/>
    <mergeCell ref="H75:M76"/>
    <mergeCell ref="N75:S76"/>
    <mergeCell ref="T75:Y76"/>
    <mergeCell ref="Z75:AE76"/>
    <mergeCell ref="AF75:AK76"/>
    <mergeCell ref="AF72:AK72"/>
    <mergeCell ref="B73:G74"/>
    <mergeCell ref="H73:M74"/>
    <mergeCell ref="N73:S74"/>
    <mergeCell ref="T73:Y74"/>
    <mergeCell ref="Z73:AE74"/>
    <mergeCell ref="AF73:AK74"/>
    <mergeCell ref="B78:G78"/>
    <mergeCell ref="H78:M78"/>
    <mergeCell ref="N78:S78"/>
    <mergeCell ref="T78:Y78"/>
    <mergeCell ref="Z78:AE78"/>
    <mergeCell ref="AF78:AK78"/>
    <mergeCell ref="B77:G77"/>
    <mergeCell ref="H77:M77"/>
    <mergeCell ref="N77:S77"/>
    <mergeCell ref="T77:Y77"/>
    <mergeCell ref="Z77:AE77"/>
    <mergeCell ref="AF77:AK77"/>
    <mergeCell ref="B80:G80"/>
    <mergeCell ref="H80:M80"/>
    <mergeCell ref="N80:S80"/>
    <mergeCell ref="T80:Y80"/>
    <mergeCell ref="Z80:AE80"/>
    <mergeCell ref="AF80:AK80"/>
    <mergeCell ref="B79:G79"/>
    <mergeCell ref="H79:M79"/>
    <mergeCell ref="N79:S79"/>
    <mergeCell ref="T79:Y79"/>
    <mergeCell ref="Z79:AE79"/>
    <mergeCell ref="AF79:AK79"/>
    <mergeCell ref="N92:AC92"/>
    <mergeCell ref="N93:AC94"/>
    <mergeCell ref="N95:Q96"/>
    <mergeCell ref="R95:AC96"/>
    <mergeCell ref="C83:D83"/>
    <mergeCell ref="E83:G83"/>
    <mergeCell ref="I83:J83"/>
    <mergeCell ref="L83:M83"/>
    <mergeCell ref="N87:AC87"/>
    <mergeCell ref="N88:AC89"/>
    <mergeCell ref="N90:Q91"/>
    <mergeCell ref="R90:AC91"/>
  </mergeCells>
  <phoneticPr fontId="1"/>
  <conditionalFormatting sqref="H17 X17 H19">
    <cfRule type="expression" dxfId="35" priority="36" stopIfTrue="1">
      <formula>ISBLANK(H17)</formula>
    </cfRule>
  </conditionalFormatting>
  <conditionalFormatting sqref="N54">
    <cfRule type="expression" dxfId="34" priority="33" stopIfTrue="1">
      <formula>AND(N55="☑",N56="□",N57="□",N58="□",N59="□")</formula>
    </cfRule>
    <cfRule type="expression" dxfId="33" priority="34" stopIfTrue="1">
      <formula>AND(N56="☑",N55="□",N57="□",N58="□",N59="□",ISNUMBER(O56))</formula>
    </cfRule>
    <cfRule type="expression" dxfId="32" priority="35" stopIfTrue="1">
      <formula>AND(N57="☑",N55="□",N56="□",N58="□",N59="□",O57&lt;&gt;"")</formula>
    </cfRule>
  </conditionalFormatting>
  <conditionalFormatting sqref="Z4:AB7">
    <cfRule type="expression" dxfId="31" priority="29">
      <formula>AND(AC4="☑",AF4="☑")</formula>
    </cfRule>
    <cfRule type="expression" dxfId="30" priority="30">
      <formula>AND(AC6="☑",AF6="☑")</formula>
    </cfRule>
    <cfRule type="expression" dxfId="29" priority="31" stopIfTrue="1">
      <formula>AND(AC4="☑",OR(AC6="☑",AF6="☑"))</formula>
    </cfRule>
    <cfRule type="expression" dxfId="28" priority="32" stopIfTrue="1">
      <formula>AND(AF4="☑",OR(AC6="☑",AF6="☑"))</formula>
    </cfRule>
  </conditionalFormatting>
  <conditionalFormatting sqref="AC2">
    <cfRule type="expression" dxfId="27" priority="28" stopIfTrue="1">
      <formula>OR(ISBLANK(AC2),LEN(AC2)&lt;&gt;7)</formula>
    </cfRule>
  </conditionalFormatting>
  <conditionalFormatting sqref="N54:Y54">
    <cfRule type="expression" dxfId="26" priority="26" stopIfTrue="1">
      <formula>AND(N59="☑",N55="□",N56="□",N57="□",N58="□")</formula>
    </cfRule>
    <cfRule type="expression" dxfId="25" priority="27" stopIfTrue="1">
      <formula>AND(N58="☑",N55="□",N56="□",N57="□",N59="□")</formula>
    </cfRule>
  </conditionalFormatting>
  <conditionalFormatting sqref="AE1:AJ1">
    <cfRule type="expression" dxfId="24" priority="25" stopIfTrue="1">
      <formula>OR(ISBLANK(AE1),ISNUMBER(AE1)=FALSE)</formula>
    </cfRule>
  </conditionalFormatting>
  <conditionalFormatting sqref="Q13">
    <cfRule type="expression" dxfId="23" priority="23" stopIfTrue="1">
      <formula>AND(P13="☑",S13="□")</formula>
    </cfRule>
    <cfRule type="expression" dxfId="22" priority="24" stopIfTrue="1">
      <formula>AND(S13="☑",P13="□")</formula>
    </cfRule>
  </conditionalFormatting>
  <conditionalFormatting sqref="T13">
    <cfRule type="expression" dxfId="21" priority="21" stopIfTrue="1">
      <formula>AND(P13="☑",S13="□")</formula>
    </cfRule>
    <cfRule type="expression" dxfId="20" priority="22" stopIfTrue="1">
      <formula>AND(S13="☑",P13="□")</formula>
    </cfRule>
  </conditionalFormatting>
  <conditionalFormatting sqref="T63:AE63">
    <cfRule type="expression" dxfId="19" priority="19">
      <formula>AND(Z64="☑",AA66="",T66="")</formula>
    </cfRule>
    <cfRule type="expression" dxfId="18" priority="20">
      <formula>AND(Z66="☑",T66&lt;&gt;"",AA66&lt;&gt;"")</formula>
    </cfRule>
  </conditionalFormatting>
  <conditionalFormatting sqref="F68:G68">
    <cfRule type="expression" dxfId="17" priority="17">
      <formula>ISNUMBER(F68)</formula>
    </cfRule>
    <cfRule type="expression" dxfId="16" priority="18">
      <formula>Z64="☑"</formula>
    </cfRule>
  </conditionalFormatting>
  <conditionalFormatting sqref="B68:E68">
    <cfRule type="expression" dxfId="15" priority="16">
      <formula>Z64="☑"</formula>
    </cfRule>
  </conditionalFormatting>
  <conditionalFormatting sqref="B69:G69">
    <cfRule type="expression" dxfId="14" priority="15">
      <formula>AND(Z66="☑",ISNUMBER(F68)=FALSE)</formula>
    </cfRule>
  </conditionalFormatting>
  <conditionalFormatting sqref="T68">
    <cfRule type="expression" dxfId="13" priority="14">
      <formula>OR(Z66="□",ISBLANK(T66),ISBLANK(AA66))</formula>
    </cfRule>
  </conditionalFormatting>
  <conditionalFormatting sqref="AF63:AK63">
    <cfRule type="expression" dxfId="12" priority="13">
      <formula>Z64="☑"</formula>
    </cfRule>
  </conditionalFormatting>
  <conditionalFormatting sqref="AF64:AK68">
    <cfRule type="expression" dxfId="11" priority="12">
      <formula>Z64="☑"</formula>
    </cfRule>
  </conditionalFormatting>
  <conditionalFormatting sqref="N63:S63">
    <cfRule type="expression" dxfId="10" priority="11">
      <formula>N64=""</formula>
    </cfRule>
  </conditionalFormatting>
  <conditionalFormatting sqref="U68:AE68">
    <cfRule type="containsText" dxfId="9" priority="10" operator="containsText" text="日付指定不可を選択しています。">
      <formula>NOT(ISERROR(SEARCH("日付指定不可を選択しています。",U68)))</formula>
    </cfRule>
  </conditionalFormatting>
  <conditionalFormatting sqref="T66:X67">
    <cfRule type="expression" dxfId="8" priority="9">
      <formula>AND(Z66="☑",ISBLANK(T66))</formula>
    </cfRule>
  </conditionalFormatting>
  <conditionalFormatting sqref="AA66:AE67">
    <cfRule type="expression" dxfId="7" priority="8">
      <formula>AND(Z66="☑",ISBLANK(AA66))</formula>
    </cfRule>
  </conditionalFormatting>
  <conditionalFormatting sqref="AD95">
    <cfRule type="expression" dxfId="6" priority="7">
      <formula>$S$13="☑"</formula>
    </cfRule>
  </conditionalFormatting>
  <conditionalFormatting sqref="N83 K83 C83:D83 H83 N92:N93 N95 R95 D15:AH15">
    <cfRule type="expression" dxfId="5" priority="6">
      <formula>$S$13="☑"</formula>
    </cfRule>
  </conditionalFormatting>
  <conditionalFormatting sqref="N92:N93 N95 R95 AH15 F15:H15 J15:K15 M15:N15">
    <cfRule type="expression" dxfId="4" priority="4" stopIfTrue="1">
      <formula>$S$13="□"</formula>
    </cfRule>
    <cfRule type="containsBlanks" dxfId="3" priority="5">
      <formula>LEN(TRIM(F15))=0</formula>
    </cfRule>
  </conditionalFormatting>
  <conditionalFormatting sqref="M86 AD90 N87:N88 N90 R90">
    <cfRule type="expression" dxfId="2" priority="3">
      <formula>$S$13="☑"</formula>
    </cfRule>
  </conditionalFormatting>
  <conditionalFormatting sqref="N87:N88 N90 R90">
    <cfRule type="expression" dxfId="1" priority="1" stopIfTrue="1">
      <formula>$S$13="□"</formula>
    </cfRule>
    <cfRule type="containsBlanks" dxfId="0" priority="2">
      <formula>LEN(TRIM(N87))=0</formula>
    </cfRule>
  </conditionalFormatting>
  <dataValidations xWindow="490" yWindow="637" count="11">
    <dataValidation type="list" allowBlank="1" showInputMessage="1" showErrorMessage="1" prompt="版数を入力してください。" sqref="AH15">
      <formula1>"2,3,4,5,6,7,8,9,"</formula1>
    </dataValidation>
    <dataValidation type="list" allowBlank="1" showInputMessage="1" showErrorMessage="1" sqref="N56:N59 AF4:AF7 S13:S14 AC4:AC7">
      <formula1>"□,☑"</formula1>
    </dataValidation>
    <dataValidation allowBlank="1" showInputMessage="1" showErrorMessage="1" prompt="必要に応じ他の基準をチェック" sqref="N55"/>
    <dataValidation type="whole" operator="greaterThan" allowBlank="1" showInputMessage="1" showErrorMessage="1" sqref="O56:P56">
      <formula1>1</formula1>
    </dataValidation>
    <dataValidation type="whole" allowBlank="1" showInputMessage="1" showErrorMessage="1" sqref="L83:M83 M15:N15">
      <formula1>1</formula1>
      <formula2>31</formula2>
    </dataValidation>
    <dataValidation type="whole" allowBlank="1" showInputMessage="1" showErrorMessage="1" sqref="I83:J83 J15:K15">
      <formula1>1</formula1>
      <formula2>12</formula2>
    </dataValidation>
    <dataValidation type="whole" allowBlank="1" showInputMessage="1" showErrorMessage="1" sqref="E83:G83 F15:H15">
      <formula1>2015</formula1>
      <formula2>2099</formula2>
    </dataValidation>
    <dataValidation type="list" showInputMessage="1" showErrorMessage="1" prompt="GCP規定期間保存は☐_x000a_保存期間指定時は☑" sqref="Z66:Z67">
      <formula1>"□,☑"</formula1>
    </dataValidation>
    <dataValidation type="date" operator="greaterThan" allowBlank="1" showInputMessage="1" showErrorMessage="1" sqref="T66:X67">
      <formula1>TODAY()</formula1>
    </dataValidation>
    <dataValidation type="list" allowBlank="1" showInputMessage="1" showErrorMessage="1" sqref="T68">
      <formula1>"☐,☑"</formula1>
    </dataValidation>
    <dataValidation type="date" operator="greaterThan" allowBlank="1" showInputMessage="1" showErrorMessage="1" sqref="AA66:AE67">
      <formula1>T66</formula1>
    </dataValidation>
  </dataValidations>
  <printOptions horizontalCentered="1"/>
  <pageMargins left="0.51181102362204722" right="0.23622047244094491" top="0.55118110236220474" bottom="0.55118110236220474" header="0.31496062992125984" footer="0.31496062992125984"/>
  <pageSetup paperSize="9" scale="66" fitToHeight="0" orientation="portrait" r:id="rId1"/>
  <rowBreaks count="1" manualBreakCount="1">
    <brk id="52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別表1</vt:lpstr>
      <vt:lpstr>別表2</vt:lpstr>
      <vt:lpstr>別表1!Print_Area</vt:lpstr>
      <vt:lpstr>別表2!Print_Area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Windows User</cp:lastModifiedBy>
  <cp:lastPrinted>2018-03-20T01:56:59Z</cp:lastPrinted>
  <dcterms:created xsi:type="dcterms:W3CDTF">2015-02-09T03:50:37Z</dcterms:created>
  <dcterms:modified xsi:type="dcterms:W3CDTF">2020-02-27T01:30:34Z</dcterms:modified>
</cp:coreProperties>
</file>